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     TRIMESTRAL CONAC\EJERCICIO 2019\"/>
    </mc:Choice>
  </mc:AlternateContent>
  <workbookProtection workbookPassword="CC69" lockStructure="1"/>
  <bookViews>
    <workbookView xWindow="0" yWindow="0" windowWidth="17715" windowHeight="11280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4" l="1"/>
  <c r="F56" i="4"/>
  <c r="F51" i="4"/>
  <c r="G69" i="1"/>
  <c r="G80" i="1" s="1"/>
  <c r="E27" i="8" l="1"/>
  <c r="E13" i="7"/>
  <c r="E28" i="6"/>
  <c r="E38" i="6" l="1"/>
  <c r="H34" i="6"/>
  <c r="E23" i="6"/>
  <c r="E20" i="6"/>
  <c r="D29" i="6" l="1"/>
  <c r="D19" i="6"/>
  <c r="D11" i="6"/>
  <c r="J35" i="5"/>
  <c r="J42" i="5"/>
  <c r="E42" i="5"/>
  <c r="G12" i="4"/>
  <c r="D10" i="6" l="1"/>
  <c r="H17" i="2"/>
  <c r="C54" i="1"/>
  <c r="E11" i="9" l="1"/>
  <c r="I40" i="5" l="1"/>
  <c r="I35" i="5"/>
  <c r="E56" i="4"/>
  <c r="E58" i="4"/>
  <c r="E51" i="4"/>
  <c r="G10" i="4" l="1"/>
  <c r="D17" i="1" l="1"/>
  <c r="J14" i="5" l="1"/>
  <c r="H19" i="2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3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G51" i="4"/>
  <c r="G15" i="4" l="1"/>
  <c r="D61" i="1" l="1"/>
  <c r="J82" i="8" l="1"/>
  <c r="F12" i="6"/>
  <c r="I12" i="6" s="1"/>
  <c r="G56" i="4" l="1"/>
  <c r="G54" i="4"/>
  <c r="G53" i="4"/>
  <c r="G18" i="4"/>
  <c r="E18" i="4"/>
  <c r="F18" i="4"/>
  <c r="G11" i="4"/>
  <c r="D13" i="2"/>
  <c r="D8" i="2"/>
  <c r="H8" i="2"/>
  <c r="G8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F9" i="4"/>
  <c r="B5" i="9" l="1"/>
  <c r="B6" i="8"/>
  <c r="B6" i="7"/>
  <c r="B6" i="6"/>
  <c r="B4" i="5"/>
  <c r="B4" i="4"/>
  <c r="I68" i="5" l="1"/>
  <c r="H29" i="5"/>
  <c r="H17" i="5"/>
  <c r="G14" i="5"/>
  <c r="F52" i="4"/>
  <c r="G52" i="4" s="1"/>
  <c r="G14" i="4"/>
  <c r="G9" i="4"/>
  <c r="G22" i="4" l="1"/>
  <c r="G60" i="4"/>
  <c r="G61" i="4" s="1"/>
  <c r="C61" i="1"/>
  <c r="B4" i="2"/>
  <c r="J21" i="9" l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H11" i="6"/>
  <c r="H36" i="5" l="1"/>
  <c r="C17" i="1" l="1"/>
  <c r="G76" i="1"/>
  <c r="G42" i="1"/>
  <c r="G38" i="1"/>
  <c r="G31" i="1"/>
  <c r="G27" i="1"/>
  <c r="G23" i="1"/>
  <c r="D41" i="1"/>
  <c r="D38" i="1"/>
  <c r="D31" i="1"/>
  <c r="D25" i="1"/>
  <c r="F15" i="11" l="1"/>
  <c r="G15" i="11" s="1"/>
  <c r="H15" i="11" s="1"/>
  <c r="I15" i="11" s="1"/>
  <c r="F16" i="11"/>
  <c r="G16" i="11" s="1"/>
  <c r="H16" i="11" s="1"/>
  <c r="I16" i="11" s="1"/>
  <c r="E15" i="11"/>
  <c r="E16" i="1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I48" i="8" s="1"/>
  <c r="H59" i="8"/>
  <c r="I42" i="8"/>
  <c r="H42" i="8"/>
  <c r="I31" i="8"/>
  <c r="H31" i="8"/>
  <c r="I12" i="8"/>
  <c r="H12" i="8"/>
  <c r="H48" i="8" l="1"/>
  <c r="H22" i="7"/>
  <c r="G22" i="7"/>
  <c r="F25" i="7"/>
  <c r="F26" i="7"/>
  <c r="F27" i="7"/>
  <c r="F28" i="7"/>
  <c r="F29" i="7"/>
  <c r="F30" i="7"/>
  <c r="F31" i="7"/>
  <c r="F24" i="7"/>
  <c r="E22" i="7" l="1"/>
  <c r="H88" i="6"/>
  <c r="G88" i="6"/>
  <c r="G11" i="6"/>
  <c r="H11" i="9" s="1"/>
  <c r="D88" i="6"/>
  <c r="E11" i="6"/>
  <c r="F11" i="9" s="1"/>
  <c r="G11" i="9" s="1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2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J58" i="5"/>
  <c r="I55" i="5"/>
  <c r="H55" i="5"/>
  <c r="I46" i="5"/>
  <c r="H46" i="5"/>
  <c r="I38" i="5"/>
  <c r="I36" i="5"/>
  <c r="I17" i="5"/>
  <c r="I42" i="5" s="1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J11" i="9" l="1"/>
  <c r="I11" i="9"/>
  <c r="I10" i="9" s="1"/>
  <c r="H10" i="9"/>
  <c r="E10" i="6"/>
  <c r="F66" i="5"/>
  <c r="G55" i="5"/>
  <c r="H10" i="6"/>
  <c r="G10" i="6"/>
  <c r="I66" i="5"/>
  <c r="H66" i="5"/>
  <c r="E87" i="6"/>
  <c r="H87" i="6"/>
  <c r="G87" i="6"/>
  <c r="J74" i="5"/>
  <c r="F42" i="5"/>
  <c r="H27" i="8" l="1"/>
  <c r="H22" i="8" s="1"/>
  <c r="H11" i="8" s="1"/>
  <c r="G13" i="7"/>
  <c r="G11" i="7" s="1"/>
  <c r="G33" i="7" s="1"/>
  <c r="H162" i="6"/>
  <c r="I27" i="8"/>
  <c r="I22" i="8" s="1"/>
  <c r="I11" i="8" s="1"/>
  <c r="I85" i="8" s="1"/>
  <c r="H13" i="7"/>
  <c r="H11" i="7" s="1"/>
  <c r="H33" i="7" s="1"/>
  <c r="E162" i="6"/>
  <c r="F27" i="8"/>
  <c r="E11" i="7"/>
  <c r="E33" i="7" s="1"/>
  <c r="G162" i="6"/>
  <c r="C9" i="1"/>
  <c r="C47" i="1" s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G49" i="8" s="1"/>
  <c r="J49" i="8" s="1"/>
  <c r="E42" i="8"/>
  <c r="G42" i="8" s="1"/>
  <c r="J42" i="8" s="1"/>
  <c r="E31" i="8"/>
  <c r="G31" i="8" s="1"/>
  <c r="J31" i="8" s="1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F50" i="6"/>
  <c r="I50" i="6" s="1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F49" i="6" s="1"/>
  <c r="I49" i="6" s="1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5" i="5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67" i="4"/>
  <c r="G67" i="4"/>
  <c r="G75" i="4" s="1"/>
  <c r="G76" i="4" s="1"/>
  <c r="F67" i="4"/>
  <c r="F75" i="4" s="1"/>
  <c r="F76" i="4" s="1"/>
  <c r="F60" i="4"/>
  <c r="F61" i="4" s="1"/>
  <c r="E52" i="4"/>
  <c r="E60" i="4" s="1"/>
  <c r="E61" i="4" s="1"/>
  <c r="G42" i="4"/>
  <c r="F42" i="4"/>
  <c r="E42" i="4"/>
  <c r="G38" i="4"/>
  <c r="F38" i="4"/>
  <c r="E38" i="4"/>
  <c r="F29" i="4"/>
  <c r="G29" i="4"/>
  <c r="E29" i="4"/>
  <c r="F14" i="4"/>
  <c r="F22" i="4" s="1"/>
  <c r="F23" i="4" s="1"/>
  <c r="E9" i="4"/>
  <c r="I14" i="3"/>
  <c r="H14" i="3"/>
  <c r="F14" i="3"/>
  <c r="L14" i="3" s="1"/>
  <c r="I8" i="3"/>
  <c r="I20" i="3" s="1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E13" i="2"/>
  <c r="F13" i="2"/>
  <c r="G13" i="2"/>
  <c r="E9" i="2"/>
  <c r="F9" i="2"/>
  <c r="G64" i="1"/>
  <c r="G58" i="1"/>
  <c r="F9" i="1"/>
  <c r="C63" i="1"/>
  <c r="D9" i="1"/>
  <c r="D47" i="1" s="1"/>
  <c r="E22" i="4" l="1"/>
  <c r="E23" i="4" s="1"/>
  <c r="E24" i="4" s="1"/>
  <c r="E33" i="4" s="1"/>
  <c r="G46" i="5"/>
  <c r="J46" i="5" s="1"/>
  <c r="E66" i="5"/>
  <c r="G42" i="5"/>
  <c r="G46" i="4"/>
  <c r="G23" i="4"/>
  <c r="G24" i="4" s="1"/>
  <c r="G33" i="4" s="1"/>
  <c r="I31" i="12"/>
  <c r="G29" i="11"/>
  <c r="G79" i="8"/>
  <c r="J79" i="8" s="1"/>
  <c r="G19" i="2"/>
  <c r="F24" i="4"/>
  <c r="F33" i="4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G66" i="5"/>
  <c r="J66" i="5" s="1"/>
  <c r="F10" i="9"/>
  <c r="G12" i="8"/>
  <c r="J12" i="8" s="1"/>
  <c r="F48" i="8"/>
  <c r="G29" i="5"/>
  <c r="J29" i="5" s="1"/>
  <c r="H21" i="2"/>
  <c r="H9" i="2"/>
  <c r="D13" i="7" l="1"/>
  <c r="H38" i="5"/>
  <c r="H42" i="5" s="1"/>
  <c r="H71" i="5" s="1"/>
  <c r="F10" i="6"/>
  <c r="I10" i="6" s="1"/>
  <c r="D162" i="6"/>
  <c r="F162" i="6" s="1"/>
  <c r="I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D19" i="2"/>
  <c r="E22" i="8" l="1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<sst xmlns="http://schemas.openxmlformats.org/spreadsheetml/2006/main" count="1140" uniqueCount="708">
  <si>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</si>
  <si>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</si>
  <si>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</si>
  <si>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</si>
  <si>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</si>
  <si>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</si>
  <si>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</si>
  <si>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</si>
  <si>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</si>
  <si>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</si>
  <si>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</si>
  <si>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</si>
  <si>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</si>
  <si>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</si>
  <si>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</si>
  <si>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</si>
  <si>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</si>
  <si>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</si>
  <si>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</si>
  <si>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</si>
  <si>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</si>
  <si>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</si>
  <si>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</si>
  <si>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</si>
  <si>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</si>
  <si>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</si>
  <si>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</si>
  <si>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</si>
  <si>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</si>
  <si>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</si>
  <si>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</si>
  <si>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</si>
  <si>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</si>
  <si>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</si>
  <si>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</si>
  <si>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</si>
  <si>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</si>
  <si>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</si>
  <si>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</si>
  <si>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</si>
  <si>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</si>
  <si>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</si>
  <si>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</si>
  <si>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</si>
  <si>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</si>
  <si>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</si>
  <si>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</si>
  <si>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</si>
  <si>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</si>
  <si>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</si>
  <si>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</si>
  <si>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</si>
  <si>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</si>
  <si>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</si>
  <si>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</si>
  <si>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</si>
  <si>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</si>
  <si>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</si>
  <si>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</si>
  <si>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</si>
  <si>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</si>
  <si>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</si>
  <si>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</si>
  <si>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</si>
  <si>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</si>
  <si>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</si>
  <si>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</si>
  <si>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</si>
  <si>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</si>
  <si>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</si>
  <si>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</si>
  <si>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</si>
  <si>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</si>
  <si>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</si>
  <si>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</si>
  <si>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</si>
  <si>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</si>
  <si>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</si>
  <si>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</si>
  <si>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</si>
  <si>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</si>
  <si>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</si>
  <si>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</si>
  <si>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</si>
  <si>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</si>
  <si>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</si>
  <si>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</si>
  <si>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</si>
  <si>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</si>
  <si>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</si>
  <si>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</si>
  <si>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</si>
  <si>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</si>
  <si>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</si>
  <si>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</si>
  <si>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</si>
  <si>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</si>
  <si>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</si>
  <si>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</si>
  <si>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</si>
  <si>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</si>
  <si>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</si>
  <si>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</si>
  <si>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</si>
  <si>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</si>
  <si>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</si>
  <si>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</si>
  <si>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</si>
  <si>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</si>
  <si>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</si>
  <si>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</si>
  <si>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</si>
  <si>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</si>
  <si>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</si>
  <si>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</si>
  <si>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</si>
  <si>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</si>
  <si>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</si>
  <si>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</si>
  <si>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</si>
  <si>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</si>
  <si>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</si>
  <si>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</si>
  <si>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</si>
  <si>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</si>
  <si>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</si>
  <si>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</si>
  <si>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</si>
  <si>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</si>
  <si>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</si>
  <si>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</si>
  <si>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</si>
  <si>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</si>
  <si>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</si>
  <si>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</si>
  <si>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</si>
  <si>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</si>
  <si>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</si>
  <si>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</si>
  <si>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</si>
  <si>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</si>
  <si>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</si>
  <si>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</si>
  <si>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</si>
  <si>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</si>
  <si>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</si>
  <si>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</si>
  <si>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</si>
  <si>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</si>
  <si>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</si>
  <si>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</si>
  <si>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</si>
  <si>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</si>
  <si>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</si>
  <si>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</si>
  <si>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</si>
  <si>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</si>
  <si>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</si>
  <si>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</si>
  <si>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</si>
  <si>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</si>
  <si>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</si>
  <si>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</si>
  <si>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</si>
  <si>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</si>
  <si>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</si>
  <si>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</si>
  <si>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</si>
  <si>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</si>
  <si>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</si>
  <si>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</si>
  <si>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</si>
  <si>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</si>
  <si>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</si>
  <si>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</si>
  <si>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</si>
  <si>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</si>
  <si>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</si>
  <si>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</si>
  <si>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</si>
  <si>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</si>
  <si>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</si>
  <si>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</si>
  <si>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</si>
  <si>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</si>
  <si>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</si>
  <si>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</si>
  <si>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</si>
  <si>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</si>
  <si>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</si>
  <si>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</si>
  <si>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</si>
  <si>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</si>
  <si>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</si>
  <si>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</si>
  <si>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</si>
  <si>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</si>
  <si>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</si>
  <si>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</si>
  <si>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</si>
  <si>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</si>
  <si>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</si>
  <si>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</si>
  <si>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</si>
  <si>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</si>
  <si>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</si>
  <si>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</si>
  <si>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</si>
  <si>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</si>
  <si>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</si>
  <si>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</si>
  <si>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</si>
  <si>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</si>
  <si>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</si>
  <si>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</si>
  <si>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</si>
  <si>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</si>
  <si>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</si>
  <si>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</si>
  <si>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</si>
  <si>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</si>
  <si>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</si>
  <si>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</si>
  <si>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</si>
  <si>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</si>
  <si>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</si>
  <si>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</si>
  <si>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</si>
  <si>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</si>
  <si>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</si>
  <si>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</si>
  <si>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</si>
  <si>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</si>
  <si>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</si>
  <si>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</si>
  <si>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</si>
  <si>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</si>
  <si>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</si>
  <si>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</si>
  <si>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</si>
  <si>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</si>
  <si>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</si>
  <si>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</si>
  <si>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</si>
  <si>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</si>
  <si>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</si>
  <si>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</si>
  <si>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</si>
  <si>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</si>
  <si>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</si>
  <si>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</si>
  <si>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</si>
  <si>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</si>
  <si>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</si>
  <si>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</si>
  <si>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</si>
  <si>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</si>
  <si>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</si>
  <si>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</si>
  <si>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</si>
  <si>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</si>
  <si>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</si>
  <si>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</si>
  <si>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</si>
  <si>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</si>
  <si>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</si>
  <si>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</si>
  <si>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</si>
  <si>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</si>
  <si>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</si>
  <si>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</si>
  <si>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</si>
  <si>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</si>
  <si>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</si>
  <si>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</si>
  <si>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</si>
  <si>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</si>
  <si>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</si>
  <si>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</si>
  <si>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</si>
  <si>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</si>
  <si>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</si>
  <si>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</si>
  <si>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</si>
  <si>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</si>
  <si>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</si>
  <si>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</si>
  <si>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</si>
  <si>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</si>
  <si>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</si>
  <si>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</si>
  <si>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</si>
  <si>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</si>
  <si>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</si>
  <si>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</si>
  <si>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</si>
  <si>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</si>
  <si>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</si>
  <si>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</si>
  <si>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</si>
  <si>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</si>
  <si>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</si>
  <si>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</si>
  <si>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</si>
  <si>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</si>
  <si>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</si>
  <si>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</si>
  <si>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</si>
  <si>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</si>
  <si>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</si>
  <si>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</si>
  <si>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</si>
  <si>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</si>
  <si>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</si>
  <si>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</si>
  <si>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</si>
  <si>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</si>
  <si>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</si>
  <si>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</si>
  <si>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</si>
  <si>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</si>
  <si>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</si>
  <si>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</si>
  <si>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</si>
  <si>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</si>
  <si>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</si>
  <si>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</si>
  <si>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</si>
  <si>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</si>
  <si>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</si>
  <si>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</si>
  <si>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</si>
  <si>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</si>
  <si>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</si>
  <si>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</si>
  <si>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</si>
  <si>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</si>
  <si>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</si>
  <si>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</si>
  <si>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</si>
  <si>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</si>
  <si>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</si>
  <si>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</si>
  <si>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</si>
  <si>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</si>
  <si>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</si>
  <si>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</si>
  <si>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</si>
  <si>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</si>
  <si>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</si>
  <si>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</si>
  <si>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</si>
  <si>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</si>
  <si>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</si>
  <si>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</si>
  <si>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</si>
  <si>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</si>
  <si>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</si>
  <si>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</si>
  <si>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</si>
  <si>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</si>
  <si>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</si>
  <si>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</si>
  <si>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</si>
  <si>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</si>
  <si>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</si>
  <si>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</si>
  <si>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</si>
  <si>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</si>
  <si>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</si>
  <si>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</si>
  <si>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</si>
  <si>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</si>
  <si>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</si>
  <si>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</si>
  <si>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</si>
  <si>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</si>
  <si>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</si>
  <si>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</si>
  <si>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</si>
  <si>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</si>
  <si>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</si>
  <si>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</si>
  <si>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</si>
  <si>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</si>
  <si>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</si>
  <si>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</si>
  <si>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</si>
  <si>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</si>
  <si>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</si>
  <si>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</si>
  <si>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</si>
  <si>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</si>
  <si>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</si>
  <si>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</si>
  <si>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</si>
  <si>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</si>
  <si>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</si>
  <si>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</si>
  <si>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</si>
  <si>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</si>
  <si>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</si>
  <si>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</si>
  <si>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</si>
  <si>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</si>
  <si>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</si>
  <si>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</si>
  <si>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</si>
  <si>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</si>
  <si>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</si>
  <si>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</si>
  <si>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</si>
  <si>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</si>
  <si>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</si>
  <si>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</si>
  <si>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</si>
  <si>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</si>
  <si>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</si>
  <si>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</si>
  <si>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</si>
  <si>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</si>
  <si>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</si>
  <si>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</si>
  <si>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</si>
  <si>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</si>
  <si>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</si>
  <si>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</si>
  <si>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</si>
  <si>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</si>
  <si>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</si>
  <si>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</si>
  <si>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</si>
  <si>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</si>
  <si>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</si>
  <si>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</si>
  <si>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</si>
  <si>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</si>
  <si>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</si>
  <si>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</si>
  <si>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</si>
  <si>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</si>
  <si>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</si>
  <si>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</si>
  <si>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</si>
  <si>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</si>
  <si>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</si>
  <si>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</si>
  <si>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</si>
  <si>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</si>
  <si>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</si>
  <si>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</si>
  <si>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</si>
  <si>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</si>
  <si>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</si>
  <si>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</si>
  <si>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</si>
  <si>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</si>
  <si>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</si>
  <si>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</si>
  <si>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</si>
  <si>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</si>
  <si>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</si>
  <si>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</si>
  <si>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</si>
  <si>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</si>
  <si>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</si>
  <si>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</si>
  <si>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</si>
  <si>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</si>
  <si>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</si>
  <si>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</si>
  <si>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</si>
  <si>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</si>
  <si>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</si>
  <si>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</si>
  <si>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</si>
  <si>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</si>
  <si>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</si>
  <si>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</si>
  <si>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</si>
  <si>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</si>
  <si>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</si>
  <si>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</si>
  <si>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</si>
  <si>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</si>
  <si>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</si>
  <si>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</si>
  <si>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</si>
  <si>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</si>
  <si>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</si>
  <si>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</si>
  <si>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</si>
  <si>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</si>
  <si>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</si>
  <si>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</si>
  <si>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</si>
  <si>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</si>
  <si>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</si>
  <si>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</si>
  <si>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</si>
  <si>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</si>
  <si>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</si>
  <si>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</si>
  <si>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</si>
  <si>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</si>
  <si>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</si>
  <si>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</si>
  <si>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</si>
  <si>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</si>
  <si>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</si>
  <si>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</si>
  <si>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</si>
  <si>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</si>
  <si>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</si>
  <si>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</si>
  <si>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</si>
  <si>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</si>
  <si>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</si>
  <si>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</si>
  <si>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</si>
  <si>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</si>
  <si>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</si>
  <si>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</si>
  <si>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</si>
  <si>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</si>
  <si>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</si>
  <si>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</si>
  <si>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</si>
  <si>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</si>
  <si>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</si>
  <si>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</si>
  <si>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</si>
  <si>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</si>
  <si>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</si>
  <si>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</si>
  <si>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</si>
  <si>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</si>
  <si>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</si>
  <si>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</si>
  <si>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</si>
  <si>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</si>
  <si>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</si>
  <si>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</si>
  <si>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</si>
  <si>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</si>
  <si>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</si>
  <si>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</si>
  <si>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</si>
  <si>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</si>
  <si>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</si>
  <si>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</si>
  <si>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</si>
  <si>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</si>
  <si>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</si>
  <si>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</si>
  <si>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</si>
  <si>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</si>
  <si>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</si>
  <si>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</si>
  <si>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</si>
  <si>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</si>
  <si>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</si>
  <si>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</si>
  <si>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</si>
  <si>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</si>
  <si>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</si>
  <si>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</si>
  <si>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</si>
  <si>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</si>
  <si>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</si>
  <si>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</si>
  <si>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</si>
  <si>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</si>
  <si>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</si>
  <si>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</si>
  <si>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</si>
  <si>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</si>
  <si>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</si>
  <si>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</si>
  <si>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</si>
  <si>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</si>
  <si>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</si>
  <si>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</si>
  <si>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</si>
  <si>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</si>
  <si>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</si>
  <si>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</si>
  <si>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</si>
  <si>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</si>
  <si>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</si>
  <si>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</si>
  <si>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</si>
  <si>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</si>
  <si>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</si>
  <si>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</si>
  <si>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</si>
  <si>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</si>
  <si>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</si>
  <si>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</si>
  <si>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</si>
  <si>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</si>
  <si>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</si>
  <si>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</si>
  <si>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</si>
  <si>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</si>
  <si>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</si>
  <si>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</si>
  <si>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</si>
  <si>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</si>
  <si>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</si>
  <si>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</si>
  <si>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</si>
  <si>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</si>
  <si>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</si>
  <si>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</si>
  <si>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</si>
  <si>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</si>
  <si>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</si>
  <si>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</si>
  <si>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</si>
  <si>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</si>
  <si>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</si>
  <si>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</si>
  <si>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</si>
  <si>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</si>
  <si>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</si>
  <si>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</si>
  <si>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</si>
  <si>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</si>
  <si>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</si>
  <si>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</si>
  <si>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</si>
  <si>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</si>
  <si>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</si>
  <si>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</si>
  <si>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</si>
  <si>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</si>
  <si>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</si>
  <si>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</si>
  <si>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</si>
  <si>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</si>
  <si>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</si>
  <si>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</si>
  <si>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</si>
  <si>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</si>
  <si>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</si>
  <si>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</si>
  <si>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</si>
  <si>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</si>
  <si>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</si>
  <si>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</si>
  <si>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</si>
  <si>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</si>
  <si>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</si>
  <si>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</si>
  <si>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</si>
  <si>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</si>
  <si>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</si>
  <si>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</si>
  <si>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</si>
  <si>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</si>
  <si>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</si>
  <si>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</si>
  <si>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(CIFRAS EN MILES DE PESOS)</t>
  </si>
  <si>
    <t>(Miles de Pesos)</t>
  </si>
  <si>
    <t>(MILES DE PESOS)</t>
  </si>
  <si>
    <t>(MILES DEPESOS)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</si>
  <si>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</si>
  <si>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</si>
  <si>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</si>
  <si>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</si>
  <si>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</si>
  <si>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</si>
  <si>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</si>
  <si>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</si>
  <si>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</si>
  <si>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</si>
  <si>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</si>
  <si>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</si>
  <si>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</si>
  <si>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</si>
  <si>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</si>
  <si>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</si>
  <si>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</si>
  <si>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</si>
  <si>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</si>
  <si>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>Monto pagado de la inversión al 31 de marzo de 2017 (k)</t>
  </si>
  <si>
    <t>Monto pagado de la inversión actualizado al 31 de Marzo de 2017 (l)</t>
  </si>
  <si>
    <t>Saldo pendiente por pagar de la inversión al 31 de marzo de 2017 (m = g – l)</t>
  </si>
  <si>
    <t>MTO. RODRIGO GARCIA GONZALEZ</t>
  </si>
  <si>
    <t>MTO. ANTONIO TOVAR PEREZ</t>
  </si>
  <si>
    <t>SRIO. ADMINISTRATIVO</t>
  </si>
  <si>
    <t>LIC. BERNARDO OLVERA ENCISO</t>
  </si>
  <si>
    <t xml:space="preserve">                                                                                                                                                              RECTOR</t>
  </si>
  <si>
    <t xml:space="preserve">     JEFE DEL DEPARTAMENTO DE</t>
  </si>
  <si>
    <t xml:space="preserve">      ADMINISTRCION Y FINANZAS</t>
  </si>
  <si>
    <t xml:space="preserve">       JEFE DEL DEPARTAMENTO DE</t>
  </si>
  <si>
    <t>MTO. RODRIGO GARCIA GONZALEZ                                                            MTO. ANTONIO TOVAR PEREZ</t>
  </si>
  <si>
    <t xml:space="preserve">     JEFE DEL DEPARTAMENTO DE                                                                  SRIO. ADMINISTRATIVO</t>
  </si>
  <si>
    <t xml:space="preserve">      ADMINISTRACION Y FINANZAS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</si>
  <si>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</si>
  <si>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 xml:space="preserve">          RECTOR</t>
  </si>
  <si>
    <t xml:space="preserve"> </t>
  </si>
  <si>
    <t xml:space="preserve">                                                                                                                                                      RECTOR</t>
  </si>
  <si>
    <t>Saldo al 31 de Diciembre de 2017 (d)</t>
  </si>
  <si>
    <t>“Bajo protesta de decir verdad declaramos que los Estados Financieros y sus notas, son razonablemente correctos y son responsabilidad del emisor”.</t>
  </si>
  <si>
    <t>Al 31 de Marzo de 2019</t>
  </si>
  <si>
    <t>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</si>
</sst>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3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  <font>
      <i/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5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>
      <alignment vertical="center" wrapText="1"/>
    </xf>
    <xf numFmtId="0" fontId="20" fillId="0" borderId="6" xfId="0" applyFont="1" applyBorder="1"/>
    <xf numFmtId="165" fontId="21" fillId="0" borderId="12" xfId="0" applyNumberFormat="1" applyFont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1" fillId="0" borderId="0" xfId="0" applyFont="1" applyAlignment="1">
      <alignment horizontal="right" vertical="top"/>
    </xf>
    <xf numFmtId="0" fontId="20" fillId="0" borderId="0" xfId="0" applyFont="1" applyProtection="1"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horizontal="right" vertical="center" wrapText="1"/>
      <protection locked="0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5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165" fontId="21" fillId="0" borderId="13" xfId="0" applyNumberFormat="1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8" fillId="2" borderId="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8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justify" vertical="center"/>
    </xf>
    <xf numFmtId="165" fontId="24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4" fillId="0" borderId="0" xfId="0" applyFont="1" applyAlignment="1"/>
    <xf numFmtId="0" fontId="20" fillId="0" borderId="0" xfId="0" applyFont="1" applyAlignment="1">
      <alignment horizontal="center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4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4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9" fillId="0" borderId="0" xfId="0" applyFont="1"/>
    <xf numFmtId="0" fontId="29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wrapText="1"/>
    </xf>
    <xf numFmtId="165" fontId="29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>
      <alignment horizontal="right" vertical="center" wrapText="1"/>
    </xf>
    <xf numFmtId="165" fontId="29" fillId="0" borderId="0" xfId="0" applyNumberFormat="1" applyFont="1" applyBorder="1" applyAlignment="1">
      <alignment wrapText="1"/>
    </xf>
    <xf numFmtId="165" fontId="29" fillId="0" borderId="0" xfId="0" applyNumberFormat="1" applyFont="1" applyBorder="1" applyAlignment="1">
      <alignment horizontal="right" wrapText="1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12" xfId="0" applyFont="1" applyFill="1" applyBorder="1" applyAlignment="1" applyProtection="1">
      <alignment horizontal="left" vertical="center" wrapText="1" indent="1"/>
    </xf>
    <xf numFmtId="0" fontId="24" fillId="0" borderId="12" xfId="0" applyFont="1" applyFill="1" applyBorder="1" applyAlignment="1" applyProtection="1">
      <alignment horizontal="left" vertical="center" wrapText="1" indent="2"/>
    </xf>
    <xf numFmtId="0" fontId="24" fillId="0" borderId="13" xfId="0" applyFont="1" applyFill="1" applyBorder="1" applyAlignment="1" applyProtection="1">
      <alignment horizontal="left" vertical="center" wrapText="1" indent="2"/>
    </xf>
    <xf numFmtId="0" fontId="24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12" xfId="0" applyFont="1" applyFill="1" applyBorder="1" applyAlignment="1">
      <alignment horizontal="left" vertical="center" wrapText="1" indent="1"/>
    </xf>
    <xf numFmtId="0" fontId="25" fillId="0" borderId="12" xfId="0" applyFont="1" applyFill="1" applyBorder="1" applyAlignment="1" applyProtection="1">
      <alignment horizontal="left" vertical="center" wrapText="1" indent="1"/>
    </xf>
    <xf numFmtId="0" fontId="25" fillId="0" borderId="12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 applyProtection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 indent="1"/>
    </xf>
    <xf numFmtId="0" fontId="24" fillId="0" borderId="4" xfId="0" applyFont="1" applyFill="1" applyBorder="1" applyAlignment="1" applyProtection="1">
      <alignment horizontal="left" vertical="center" wrapText="1"/>
    </xf>
    <xf numFmtId="0" fontId="26" fillId="0" borderId="4" xfId="0" applyFont="1" applyFill="1" applyBorder="1" applyAlignment="1">
      <alignment horizontal="left" vertical="center" wrapText="1" indent="1"/>
    </xf>
    <xf numFmtId="0" fontId="25" fillId="0" borderId="11" xfId="0" applyFont="1" applyFill="1" applyBorder="1" applyAlignment="1" applyProtection="1">
      <alignment horizontal="left" vertical="center" wrapText="1" indent="1"/>
    </xf>
    <xf numFmtId="0" fontId="25" fillId="0" borderId="11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165" fontId="24" fillId="0" borderId="0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 wrapText="1" indent="1"/>
    </xf>
    <xf numFmtId="165" fontId="24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4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165" fontId="29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Fill="1" applyBorder="1" applyAlignment="1">
      <alignment vertical="center" wrapText="1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9" fillId="0" borderId="8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left" vertical="center"/>
    </xf>
    <xf numFmtId="165" fontId="33" fillId="0" borderId="12" xfId="0" applyNumberFormat="1" applyFont="1" applyFill="1" applyBorder="1" applyAlignment="1" applyProtection="1">
      <alignment horizontal="right" vertical="center"/>
      <protection locked="0"/>
    </xf>
    <xf numFmtId="165" fontId="32" fillId="0" borderId="12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justify" vertical="center"/>
    </xf>
    <xf numFmtId="0" fontId="33" fillId="0" borderId="0" xfId="0" applyFont="1" applyFill="1" applyBorder="1" applyAlignment="1">
      <alignment horizontal="justify" vertical="center" wrapText="1"/>
    </xf>
    <xf numFmtId="0" fontId="33" fillId="0" borderId="7" xfId="0" applyFont="1" applyFill="1" applyBorder="1" applyAlignment="1">
      <alignment horizontal="justify" vertical="center" wrapText="1"/>
    </xf>
    <xf numFmtId="165" fontId="33" fillId="0" borderId="12" xfId="0" applyNumberFormat="1" applyFont="1" applyFill="1" applyBorder="1" applyAlignment="1">
      <alignment horizontal="right" vertical="center"/>
    </xf>
    <xf numFmtId="165" fontId="33" fillId="0" borderId="12" xfId="0" applyNumberFormat="1" applyFont="1" applyFill="1" applyBorder="1" applyAlignment="1" applyProtection="1">
      <alignment horizontal="right" vertical="center"/>
    </xf>
    <xf numFmtId="0" fontId="33" fillId="0" borderId="8" xfId="0" applyFont="1" applyBorder="1" applyAlignment="1">
      <alignment horizontal="justify" vertical="center"/>
    </xf>
    <xf numFmtId="165" fontId="33" fillId="0" borderId="13" xfId="0" applyNumberFormat="1" applyFont="1" applyBorder="1" applyAlignment="1">
      <alignment horizontal="right" vertical="center"/>
    </xf>
    <xf numFmtId="165" fontId="33" fillId="0" borderId="13" xfId="0" applyNumberFormat="1" applyFont="1" applyBorder="1" applyAlignment="1" applyProtection="1">
      <alignment horizontal="right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2" fillId="0" borderId="2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left" vertical="center" wrapText="1"/>
    </xf>
    <xf numFmtId="165" fontId="32" fillId="0" borderId="11" xfId="0" applyNumberFormat="1" applyFont="1" applyFill="1" applyBorder="1" applyAlignment="1" applyProtection="1">
      <alignment horizontal="justify" vertical="center" wrapText="1"/>
    </xf>
    <xf numFmtId="165" fontId="32" fillId="0" borderId="11" xfId="0" applyNumberFormat="1" applyFont="1" applyFill="1" applyBorder="1" applyAlignment="1" applyProtection="1">
      <alignment horizontal="right" vertical="center" wrapText="1"/>
    </xf>
    <xf numFmtId="165" fontId="33" fillId="0" borderId="12" xfId="0" applyNumberFormat="1" applyFont="1" applyFill="1" applyBorder="1" applyAlignment="1" applyProtection="1">
      <alignment horizontal="justify" vertical="center" wrapText="1"/>
    </xf>
    <xf numFmtId="165" fontId="33" fillId="0" borderId="12" xfId="0" applyNumberFormat="1" applyFont="1" applyFill="1" applyBorder="1" applyAlignment="1" applyProtection="1">
      <alignment horizontal="right" vertical="center" wrapText="1"/>
    </xf>
    <xf numFmtId="165" fontId="32" fillId="0" borderId="12" xfId="0" applyNumberFormat="1" applyFont="1" applyFill="1" applyBorder="1" applyAlignment="1" applyProtection="1">
      <alignment horizontal="right" vertical="center" wrapText="1"/>
    </xf>
    <xf numFmtId="165" fontId="33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32" fillId="0" borderId="7" xfId="0" applyNumberFormat="1" applyFont="1" applyFill="1" applyBorder="1" applyAlignment="1" applyProtection="1">
      <alignment horizontal="right" vertical="center" wrapText="1"/>
    </xf>
    <xf numFmtId="165" fontId="32" fillId="0" borderId="12" xfId="0" applyNumberFormat="1" applyFont="1" applyFill="1" applyBorder="1" applyAlignment="1" applyProtection="1">
      <alignment vertical="center" wrapText="1"/>
    </xf>
    <xf numFmtId="165" fontId="3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12" xfId="0" applyFont="1" applyFill="1" applyBorder="1" applyAlignment="1" applyProtection="1">
      <alignment horizontal="justify" vertical="center" wrapText="1"/>
      <protection locked="0"/>
    </xf>
    <xf numFmtId="165" fontId="33" fillId="0" borderId="12" xfId="0" applyNumberFormat="1" applyFont="1" applyFill="1" applyBorder="1" applyAlignment="1" applyProtection="1">
      <alignment vertical="center" wrapText="1"/>
      <protection locked="0"/>
    </xf>
    <xf numFmtId="165" fontId="33" fillId="0" borderId="12" xfId="0" applyNumberFormat="1" applyFont="1" applyFill="1" applyBorder="1" applyAlignment="1">
      <alignment vertical="center" wrapText="1"/>
    </xf>
    <xf numFmtId="165" fontId="32" fillId="0" borderId="12" xfId="0" applyNumberFormat="1" applyFont="1" applyFill="1" applyBorder="1" applyAlignment="1">
      <alignment horizontal="right" vertical="center" wrapText="1"/>
    </xf>
    <xf numFmtId="165" fontId="33" fillId="0" borderId="13" xfId="0" applyNumberFormat="1" applyFont="1" applyFill="1" applyBorder="1" applyAlignment="1">
      <alignment horizontal="justify" vertical="center" wrapText="1"/>
    </xf>
    <xf numFmtId="165" fontId="33" fillId="0" borderId="13" xfId="0" applyNumberFormat="1" applyFont="1" applyFill="1" applyBorder="1" applyAlignment="1">
      <alignment horizontal="right" vertical="center" wrapText="1"/>
    </xf>
    <xf numFmtId="165" fontId="33" fillId="0" borderId="4" xfId="0" applyNumberFormat="1" applyFont="1" applyFill="1" applyBorder="1" applyAlignment="1">
      <alignment horizontal="justify" vertical="center" wrapText="1"/>
    </xf>
    <xf numFmtId="165" fontId="33" fillId="0" borderId="4" xfId="0" applyNumberFormat="1" applyFont="1" applyFill="1" applyBorder="1" applyAlignment="1">
      <alignment horizontal="right" vertical="center" wrapText="1"/>
    </xf>
    <xf numFmtId="165" fontId="33" fillId="0" borderId="11" xfId="0" applyNumberFormat="1" applyFont="1" applyFill="1" applyBorder="1" applyAlignment="1">
      <alignment horizontal="right" vertical="center" wrapText="1"/>
    </xf>
    <xf numFmtId="165" fontId="33" fillId="0" borderId="12" xfId="0" applyNumberFormat="1" applyFont="1" applyFill="1" applyBorder="1" applyAlignment="1">
      <alignment horizontal="right" vertical="center" wrapText="1"/>
    </xf>
    <xf numFmtId="165" fontId="33" fillId="0" borderId="12" xfId="0" applyNumberFormat="1" applyFont="1" applyFill="1" applyBorder="1" applyAlignment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  <protection locked="0"/>
    </xf>
    <xf numFmtId="0" fontId="36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165" fontId="3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1" fillId="0" borderId="6" xfId="0" applyFont="1" applyFill="1" applyBorder="1" applyAlignment="1">
      <alignment horizontal="justify" vertical="center" wrapText="1"/>
    </xf>
    <xf numFmtId="165" fontId="21" fillId="0" borderId="12" xfId="0" applyNumberFormat="1" applyFont="1" applyFill="1" applyBorder="1" applyAlignment="1">
      <alignment horizontal="justify" vertical="center" wrapText="1"/>
    </xf>
    <xf numFmtId="165" fontId="37" fillId="0" borderId="12" xfId="0" applyNumberFormat="1" applyFont="1" applyFill="1" applyBorder="1" applyAlignment="1">
      <alignment horizontal="justify" vertical="center" wrapText="1"/>
    </xf>
    <xf numFmtId="0" fontId="21" fillId="0" borderId="7" xfId="0" applyFont="1" applyFill="1" applyBorder="1" applyAlignment="1">
      <alignment horizontal="justify" vertical="center" wrapText="1"/>
    </xf>
    <xf numFmtId="0" fontId="20" fillId="0" borderId="8" xfId="0" applyFont="1" applyFill="1" applyBorder="1"/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165" fontId="23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22" fillId="0" borderId="13" xfId="0" applyNumberFormat="1" applyFont="1" applyFill="1" applyBorder="1" applyAlignment="1">
      <alignment horizontal="right" vertical="center" wrapText="1"/>
    </xf>
    <xf numFmtId="165" fontId="22" fillId="0" borderId="13" xfId="0" applyNumberFormat="1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26" fillId="0" borderId="11" xfId="0" applyFont="1" applyFill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4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4" fillId="0" borderId="12" xfId="0" applyFont="1" applyFill="1" applyBorder="1" applyAlignment="1">
      <alignment horizontal="left" vertical="center" wrapText="1" indent="2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8" fillId="0" borderId="11" xfId="0" applyNumberFormat="1" applyFont="1" applyFill="1" applyBorder="1" applyAlignment="1">
      <alignment horizontal="right" vertical="center"/>
    </xf>
    <xf numFmtId="165" fontId="28" fillId="0" borderId="12" xfId="0" applyNumberFormat="1" applyFont="1" applyFill="1" applyBorder="1" applyAlignment="1">
      <alignment horizontal="right" vertical="center"/>
    </xf>
    <xf numFmtId="165" fontId="28" fillId="0" borderId="12" xfId="0" applyNumberFormat="1" applyFont="1" applyFill="1" applyBorder="1" applyAlignment="1" applyProtection="1">
      <alignment horizontal="right" vertical="center"/>
    </xf>
    <xf numFmtId="165" fontId="28" fillId="0" borderId="12" xfId="0" applyNumberFormat="1" applyFont="1" applyFill="1" applyBorder="1" applyAlignment="1" applyProtection="1">
      <alignment horizontal="right" vertical="center"/>
      <protection locked="0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165" fontId="29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165" fontId="29" fillId="0" borderId="13" xfId="0" applyNumberFormat="1" applyFont="1" applyFill="1" applyBorder="1" applyAlignment="1" applyProtection="1">
      <alignment horizontal="right" vertical="center"/>
      <protection locked="0"/>
    </xf>
    <xf numFmtId="165" fontId="29" fillId="0" borderId="13" xfId="0" applyNumberFormat="1" applyFont="1" applyFill="1" applyBorder="1" applyAlignment="1">
      <alignment horizontal="righ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165" fontId="29" fillId="0" borderId="11" xfId="0" applyNumberFormat="1" applyFont="1" applyFill="1" applyBorder="1" applyAlignment="1" applyProtection="1">
      <alignment horizontal="right" vertical="center"/>
      <protection locked="0"/>
    </xf>
    <xf numFmtId="165" fontId="29" fillId="0" borderId="11" xfId="0" applyNumberFormat="1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vertical="center" wrapText="1"/>
    </xf>
    <xf numFmtId="4" fontId="28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3" fillId="0" borderId="12" xfId="0" applyNumberFormat="1" applyFont="1" applyFill="1" applyBorder="1" applyAlignment="1" applyProtection="1">
      <alignment horizontal="right" vertical="center"/>
      <protection locked="0"/>
    </xf>
    <xf numFmtId="4" fontId="33" fillId="0" borderId="12" xfId="0" applyNumberFormat="1" applyFont="1" applyFill="1" applyBorder="1" applyAlignment="1">
      <alignment horizontal="right" vertical="center"/>
    </xf>
    <xf numFmtId="4" fontId="33" fillId="0" borderId="12" xfId="0" applyNumberFormat="1" applyFont="1" applyFill="1" applyBorder="1" applyAlignment="1" applyProtection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20" fillId="0" borderId="0" xfId="0" applyNumberFormat="1" applyFont="1"/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4" fontId="19" fillId="0" borderId="11" xfId="0" applyNumberFormat="1" applyFont="1" applyFill="1" applyBorder="1" applyAlignment="1">
      <alignment horizontal="right" vertical="center" wrapText="1"/>
    </xf>
    <xf numFmtId="165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Fill="1"/>
    <xf numFmtId="0" fontId="33" fillId="0" borderId="12" xfId="0" applyFont="1" applyFill="1" applyBorder="1" applyAlignment="1">
      <alignment horizontal="right" vertical="center"/>
    </xf>
    <xf numFmtId="4" fontId="33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Border="1" applyAlignment="1">
      <alignment vertical="center" wrapText="1"/>
    </xf>
    <xf numFmtId="4" fontId="21" fillId="0" borderId="13" xfId="0" applyNumberFormat="1" applyFont="1" applyBorder="1" applyAlignment="1">
      <alignment vertical="center" wrapText="1"/>
    </xf>
    <xf numFmtId="166" fontId="33" fillId="0" borderId="12" xfId="0" applyNumberFormat="1" applyFont="1" applyFill="1" applyBorder="1" applyAlignment="1">
      <alignment horizontal="right" vertical="center"/>
    </xf>
    <xf numFmtId="165" fontId="29" fillId="0" borderId="0" xfId="0" applyNumberFormat="1" applyFont="1" applyBorder="1" applyAlignment="1">
      <alignment horizontal="right" vertical="center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9" xfId="0" applyFont="1" applyBorder="1" applyAlignment="1" applyProtection="1">
      <alignment horizontal="left"/>
    </xf>
    <xf numFmtId="165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4" fillId="2" borderId="3" xfId="0" applyFont="1" applyFill="1" applyBorder="1" applyAlignment="1" applyProtection="1">
      <alignment horizontal="center" vertical="center"/>
      <protection locked="0"/>
    </xf>
    <xf numFmtId="0" fontId="34" fillId="2" borderId="4" xfId="0" applyFont="1" applyFill="1" applyBorder="1" applyAlignment="1" applyProtection="1">
      <alignment horizontal="center" vertical="center"/>
      <protection locked="0"/>
    </xf>
    <xf numFmtId="0" fontId="34" fillId="2" borderId="5" xfId="0" applyFont="1" applyFill="1" applyBorder="1" applyAlignment="1" applyProtection="1">
      <alignment horizontal="center" vertical="center"/>
      <protection locked="0"/>
    </xf>
    <xf numFmtId="0" fontId="34" fillId="2" borderId="6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center" vertical="center" wrapText="1"/>
    </xf>
    <xf numFmtId="0" fontId="34" fillId="2" borderId="7" xfId="0" applyFont="1" applyFill="1" applyBorder="1" applyAlignment="1" applyProtection="1">
      <alignment horizontal="center" vertical="center" wrapText="1"/>
    </xf>
    <xf numFmtId="0" fontId="32" fillId="2" borderId="8" xfId="0" applyFont="1" applyFill="1" applyBorder="1" applyAlignment="1" applyProtection="1">
      <alignment horizontal="center" vertical="center" wrapText="1"/>
    </xf>
    <xf numFmtId="0" fontId="32" fillId="2" borderId="9" xfId="0" applyFont="1" applyFill="1" applyBorder="1" applyAlignment="1" applyProtection="1">
      <alignment horizontal="center" vertical="center" wrapText="1"/>
    </xf>
    <xf numFmtId="0" fontId="32" fillId="2" borderId="10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left"/>
    </xf>
    <xf numFmtId="0" fontId="24" fillId="0" borderId="0" xfId="0" applyFont="1" applyAlignment="1">
      <alignment horizontal="justify" vertical="top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22" fillId="0" borderId="6" xfId="0" applyFont="1" applyFill="1" applyBorder="1" applyAlignment="1">
      <alignment horizontal="justify" vertical="center" wrapText="1"/>
    </xf>
    <xf numFmtId="0" fontId="22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3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2" borderId="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justify" vertical="center"/>
    </xf>
    <xf numFmtId="0" fontId="33" fillId="0" borderId="4" xfId="0" applyFont="1" applyBorder="1" applyAlignment="1">
      <alignment horizontal="justify" vertical="center"/>
    </xf>
    <xf numFmtId="0" fontId="33" fillId="0" borderId="5" xfId="0" applyFont="1" applyBorder="1" applyAlignment="1">
      <alignment horizontal="justify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9" xfId="0" applyFont="1" applyBorder="1" applyAlignment="1">
      <alignment horizontal="justify" vertical="center"/>
    </xf>
    <xf numFmtId="0" fontId="33" fillId="0" borderId="10" xfId="0" applyFont="1" applyBorder="1" applyAlignment="1">
      <alignment horizontal="justify" vertical="center"/>
    </xf>
    <xf numFmtId="0" fontId="33" fillId="0" borderId="0" xfId="0" applyFont="1" applyFill="1" applyBorder="1" applyAlignment="1">
      <alignment horizontal="justify" vertical="center"/>
    </xf>
    <xf numFmtId="0" fontId="33" fillId="0" borderId="7" xfId="0" applyFont="1" applyFill="1" applyBorder="1" applyAlignment="1">
      <alignment horizontal="justify" vertical="center"/>
    </xf>
    <xf numFmtId="0" fontId="32" fillId="5" borderId="6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8" fillId="0" borderId="3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32" fillId="2" borderId="3" xfId="0" applyFont="1" applyFill="1" applyBorder="1" applyAlignment="1" applyProtection="1">
      <alignment horizontal="center" vertical="center"/>
      <protection locked="0"/>
    </xf>
    <xf numFmtId="0" fontId="32" fillId="2" borderId="4" xfId="0" applyFont="1" applyFill="1" applyBorder="1" applyAlignment="1" applyProtection="1">
      <alignment horizontal="center" vertical="center"/>
      <protection locked="0"/>
    </xf>
    <xf numFmtId="0" fontId="32" fillId="2" borderId="5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32" fillId="2" borderId="7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34" fillId="2" borderId="5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</xdr:row>
      <xdr:rowOff>38101</xdr:rowOff>
    </xdr:from>
    <xdr:to>
      <xdr:col>1</xdr:col>
      <xdr:colOff>1762125</xdr:colOff>
      <xdr:row>3</xdr:row>
      <xdr:rowOff>71669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28601"/>
          <a:ext cx="1733549" cy="395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/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showGridLines="0" zoomScaleNormal="100" zoomScaleSheetLayoutView="100" workbookViewId="0">
      <selection activeCell="G73" sqref="G73"/>
    </sheetView>
  </sheetViews>
  <sheetFormatPr baseColWidth="10" defaultColWidth="0" defaultRowHeight="14.25" zeroHeight="1"/>
  <cols>
    <col min="1" max="1" width="2.7109375" style="125" customWidth="1"/>
    <col min="2" max="2" width="54.7109375" style="238" customWidth="1"/>
    <col min="3" max="4" width="11.42578125" style="238" customWidth="1"/>
    <col min="5" max="5" width="54.7109375" style="238" customWidth="1"/>
    <col min="6" max="7" width="11.42578125" style="238" customWidth="1"/>
    <col min="8" max="8" width="2.7109375" style="238" customWidth="1"/>
    <col min="9" max="12" width="0" style="238" hidden="1" customWidth="1"/>
    <col min="13" max="16384" width="11.42578125" style="238" hidden="1"/>
  </cols>
  <sheetData>
    <row r="1" spans="1:12" customFormat="1" ht="15">
      <c r="A1" s="1"/>
      <c r="B1" s="445" t="s">
        <v>146</v>
      </c>
      <c r="C1" s="445"/>
      <c r="D1" s="445"/>
      <c r="E1" s="445"/>
      <c r="F1" s="445"/>
      <c r="G1" s="445"/>
      <c r="H1" s="1"/>
      <c r="I1" s="1"/>
      <c r="J1" s="1"/>
      <c r="K1" s="1"/>
      <c r="L1" s="1"/>
    </row>
    <row r="2" spans="1:12" s="125" customFormat="1">
      <c r="B2" s="450" t="s">
        <v>685</v>
      </c>
      <c r="C2" s="451"/>
      <c r="D2" s="451"/>
      <c r="E2" s="451"/>
      <c r="F2" s="451"/>
      <c r="G2" s="452"/>
    </row>
    <row r="3" spans="1:12" s="125" customFormat="1">
      <c r="B3" s="453" t="s">
        <v>1</v>
      </c>
      <c r="C3" s="454"/>
      <c r="D3" s="454"/>
      <c r="E3" s="454"/>
      <c r="F3" s="454"/>
      <c r="G3" s="455"/>
    </row>
    <row r="4" spans="1:12" s="125" customFormat="1">
      <c r="B4" s="453" t="s">
        <v>706</v>
      </c>
      <c r="C4" s="454"/>
      <c r="D4" s="454"/>
      <c r="E4" s="454"/>
      <c r="F4" s="454"/>
      <c r="G4" s="455"/>
    </row>
    <row r="5" spans="1:12" s="125" customFormat="1">
      <c r="B5" s="456" t="s">
        <v>663</v>
      </c>
      <c r="C5" s="457"/>
      <c r="D5" s="457"/>
      <c r="E5" s="457"/>
      <c r="F5" s="457"/>
      <c r="G5" s="458"/>
    </row>
    <row r="6" spans="1:12" s="131" customFormat="1" ht="17.25" customHeight="1">
      <c r="B6" s="301" t="s">
        <v>189</v>
      </c>
      <c r="C6" s="300">
        <v>2019</v>
      </c>
      <c r="D6" s="300">
        <v>2018</v>
      </c>
      <c r="E6" s="301" t="s">
        <v>673</v>
      </c>
      <c r="F6" s="300">
        <v>2019</v>
      </c>
      <c r="G6" s="300">
        <v>2018</v>
      </c>
      <c r="H6" s="251"/>
    </row>
    <row r="7" spans="1:12" s="131" customFormat="1" ht="13.5" customHeight="1">
      <c r="A7" s="251"/>
      <c r="B7" s="228" t="s">
        <v>4</v>
      </c>
      <c r="C7" s="302"/>
      <c r="D7" s="302"/>
      <c r="E7" s="228" t="s">
        <v>5</v>
      </c>
      <c r="F7" s="303"/>
      <c r="G7" s="303"/>
      <c r="H7" s="251"/>
    </row>
    <row r="8" spans="1:12" s="131" customFormat="1" ht="13.5" customHeight="1">
      <c r="A8" s="251"/>
      <c r="B8" s="222" t="s">
        <v>6</v>
      </c>
      <c r="C8" s="304"/>
      <c r="D8" s="304"/>
      <c r="E8" s="222" t="s">
        <v>7</v>
      </c>
      <c r="F8" s="305"/>
      <c r="G8" s="305"/>
      <c r="H8" s="251"/>
    </row>
    <row r="9" spans="1:12" s="131" customFormat="1" ht="13.5" customHeight="1">
      <c r="A9" s="251"/>
      <c r="B9" s="217" t="s">
        <v>8</v>
      </c>
      <c r="C9" s="306">
        <f>C10+C11+C12+C13+C14+C15+C16</f>
        <v>3335.9</v>
      </c>
      <c r="D9" s="306">
        <f>D10+D11+D12+D13+D14+D15+D16</f>
        <v>9927.4279999999999</v>
      </c>
      <c r="E9" s="217" t="s">
        <v>9</v>
      </c>
      <c r="F9" s="306">
        <f>F10+F11+F12+F13+F14+F15+F16+F17+F18</f>
        <v>675.8</v>
      </c>
      <c r="G9" s="306">
        <f>G10+G11+G12+G13+G14+G15+G16+G17+G18</f>
        <v>6798.6409999999996</v>
      </c>
      <c r="H9" s="251"/>
    </row>
    <row r="10" spans="1:12" s="131" customFormat="1" ht="13.5" customHeight="1">
      <c r="A10" s="251"/>
      <c r="B10" s="218" t="s">
        <v>10</v>
      </c>
      <c r="C10" s="307">
        <v>10</v>
      </c>
      <c r="D10" s="307">
        <v>0</v>
      </c>
      <c r="E10" s="218" t="s">
        <v>11</v>
      </c>
      <c r="F10" s="307">
        <v>0</v>
      </c>
      <c r="G10" s="307">
        <v>0</v>
      </c>
      <c r="H10" s="251"/>
    </row>
    <row r="11" spans="1:12" s="131" customFormat="1" ht="13.5" customHeight="1">
      <c r="A11" s="251"/>
      <c r="B11" s="218" t="s">
        <v>12</v>
      </c>
      <c r="C11" s="307">
        <v>3325.9</v>
      </c>
      <c r="D11" s="436">
        <v>9927.4279999999999</v>
      </c>
      <c r="E11" s="218" t="s">
        <v>13</v>
      </c>
      <c r="F11" s="307">
        <v>206.4</v>
      </c>
      <c r="G11" s="307">
        <v>6670.0280000000002</v>
      </c>
      <c r="H11" s="251"/>
    </row>
    <row r="12" spans="1:12" s="131" customFormat="1" ht="13.5" customHeight="1">
      <c r="A12" s="251"/>
      <c r="B12" s="218" t="s">
        <v>14</v>
      </c>
      <c r="C12" s="307">
        <v>0</v>
      </c>
      <c r="D12" s="307">
        <v>0</v>
      </c>
      <c r="E12" s="218" t="s">
        <v>15</v>
      </c>
      <c r="F12" s="307">
        <v>0</v>
      </c>
      <c r="G12" s="307">
        <v>0</v>
      </c>
      <c r="H12" s="251"/>
    </row>
    <row r="13" spans="1:12" s="131" customFormat="1" ht="13.5" customHeight="1">
      <c r="A13" s="251"/>
      <c r="B13" s="218" t="s">
        <v>16</v>
      </c>
      <c r="C13" s="307">
        <v>0</v>
      </c>
      <c r="D13" s="307">
        <v>0</v>
      </c>
      <c r="E13" s="218" t="s">
        <v>17</v>
      </c>
      <c r="F13" s="307">
        <v>0</v>
      </c>
      <c r="G13" s="307">
        <v>0</v>
      </c>
      <c r="H13" s="251"/>
    </row>
    <row r="14" spans="1:12" s="131" customFormat="1" ht="13.5" customHeight="1">
      <c r="A14" s="251"/>
      <c r="B14" s="218" t="s">
        <v>18</v>
      </c>
      <c r="C14" s="307">
        <v>0</v>
      </c>
      <c r="D14" s="307">
        <v>0</v>
      </c>
      <c r="E14" s="218" t="s">
        <v>19</v>
      </c>
      <c r="F14" s="307">
        <v>0</v>
      </c>
      <c r="G14" s="307">
        <v>0</v>
      </c>
      <c r="H14" s="251"/>
    </row>
    <row r="15" spans="1:12" s="131" customFormat="1" ht="13.5" customHeight="1">
      <c r="A15" s="251"/>
      <c r="B15" s="218" t="s">
        <v>20</v>
      </c>
      <c r="C15" s="307">
        <v>0</v>
      </c>
      <c r="D15" s="307">
        <v>0</v>
      </c>
      <c r="E15" s="218" t="s">
        <v>21</v>
      </c>
      <c r="F15" s="307">
        <v>0</v>
      </c>
      <c r="G15" s="307">
        <v>0</v>
      </c>
      <c r="H15" s="251"/>
    </row>
    <row r="16" spans="1:12" s="131" customFormat="1" ht="13.5" customHeight="1">
      <c r="A16" s="251"/>
      <c r="B16" s="218" t="s">
        <v>22</v>
      </c>
      <c r="C16" s="307">
        <v>0</v>
      </c>
      <c r="D16" s="307">
        <v>0</v>
      </c>
      <c r="E16" s="218" t="s">
        <v>23</v>
      </c>
      <c r="F16" s="307">
        <v>440.4</v>
      </c>
      <c r="G16" s="436">
        <v>109.05200000000001</v>
      </c>
      <c r="H16" s="251"/>
    </row>
    <row r="17" spans="1:8" s="131" customFormat="1" ht="13.5" customHeight="1">
      <c r="A17" s="251"/>
      <c r="B17" s="217" t="s">
        <v>24</v>
      </c>
      <c r="C17" s="306">
        <f>+C18+C19+C20</f>
        <v>687.6</v>
      </c>
      <c r="D17" s="308">
        <f>D18+D19+D20+D21+D22+D23+D24</f>
        <v>1050.271</v>
      </c>
      <c r="E17" s="218" t="s">
        <v>25</v>
      </c>
      <c r="F17" s="307">
        <v>0</v>
      </c>
      <c r="G17" s="436">
        <v>0</v>
      </c>
      <c r="H17" s="251"/>
    </row>
    <row r="18" spans="1:8" s="131" customFormat="1" ht="13.5" customHeight="1">
      <c r="A18" s="251"/>
      <c r="B18" s="218" t="s">
        <v>26</v>
      </c>
      <c r="C18" s="307">
        <v>0</v>
      </c>
      <c r="D18" s="436">
        <v>362.62599999999998</v>
      </c>
      <c r="E18" s="218" t="s">
        <v>27</v>
      </c>
      <c r="F18" s="307">
        <v>29</v>
      </c>
      <c r="G18" s="436">
        <v>19.561</v>
      </c>
      <c r="H18" s="251"/>
    </row>
    <row r="19" spans="1:8" s="131" customFormat="1" ht="13.5" customHeight="1">
      <c r="A19" s="251"/>
      <c r="B19" s="218" t="s">
        <v>28</v>
      </c>
      <c r="C19" s="307">
        <v>687.6</v>
      </c>
      <c r="D19" s="307">
        <v>687.64499999999998</v>
      </c>
      <c r="E19" s="217" t="s">
        <v>29</v>
      </c>
      <c r="F19" s="306">
        <f>F20+F21+F22</f>
        <v>0</v>
      </c>
      <c r="G19" s="306">
        <f>G20+G21+G22</f>
        <v>0</v>
      </c>
      <c r="H19" s="251"/>
    </row>
    <row r="20" spans="1:8" s="131" customFormat="1" ht="13.5" customHeight="1">
      <c r="A20" s="251"/>
      <c r="B20" s="218" t="s">
        <v>30</v>
      </c>
      <c r="C20" s="307">
        <v>0</v>
      </c>
      <c r="D20" s="307">
        <v>0</v>
      </c>
      <c r="E20" s="218" t="s">
        <v>31</v>
      </c>
      <c r="F20" s="307">
        <v>0</v>
      </c>
      <c r="G20" s="307">
        <v>0</v>
      </c>
      <c r="H20" s="251"/>
    </row>
    <row r="21" spans="1:8" s="131" customFormat="1" ht="13.5" customHeight="1">
      <c r="A21" s="251"/>
      <c r="B21" s="218" t="s">
        <v>32</v>
      </c>
      <c r="C21" s="307">
        <v>0</v>
      </c>
      <c r="D21" s="307">
        <v>0</v>
      </c>
      <c r="E21" s="218" t="s">
        <v>33</v>
      </c>
      <c r="F21" s="307">
        <v>0</v>
      </c>
      <c r="G21" s="307">
        <v>0</v>
      </c>
      <c r="H21" s="251"/>
    </row>
    <row r="22" spans="1:8" s="131" customFormat="1" ht="13.5" customHeight="1">
      <c r="A22" s="251"/>
      <c r="B22" s="218" t="s">
        <v>34</v>
      </c>
      <c r="C22" s="307">
        <v>0</v>
      </c>
      <c r="D22" s="307">
        <v>0</v>
      </c>
      <c r="E22" s="218" t="s">
        <v>35</v>
      </c>
      <c r="F22" s="307">
        <v>0</v>
      </c>
      <c r="G22" s="307">
        <v>0</v>
      </c>
      <c r="H22" s="251"/>
    </row>
    <row r="23" spans="1:8" s="131" customFormat="1" ht="13.5" customHeight="1">
      <c r="A23" s="251"/>
      <c r="B23" s="218" t="s">
        <v>36</v>
      </c>
      <c r="C23" s="307">
        <v>0</v>
      </c>
      <c r="D23" s="307">
        <v>0</v>
      </c>
      <c r="E23" s="217" t="s">
        <v>37</v>
      </c>
      <c r="F23" s="306">
        <f>F24+F25</f>
        <v>0</v>
      </c>
      <c r="G23" s="306">
        <f>G24+G25</f>
        <v>0</v>
      </c>
      <c r="H23" s="251"/>
    </row>
    <row r="24" spans="1:8" s="131" customFormat="1" ht="13.5" customHeight="1">
      <c r="A24" s="251"/>
      <c r="B24" s="218" t="s">
        <v>38</v>
      </c>
      <c r="C24" s="307">
        <v>0</v>
      </c>
      <c r="D24" s="307">
        <v>0</v>
      </c>
      <c r="E24" s="218" t="s">
        <v>39</v>
      </c>
      <c r="F24" s="307">
        <v>0</v>
      </c>
      <c r="G24" s="307">
        <v>0</v>
      </c>
      <c r="H24" s="251"/>
    </row>
    <row r="25" spans="1:8" s="131" customFormat="1" ht="13.5" customHeight="1">
      <c r="A25" s="251"/>
      <c r="B25" s="217" t="s">
        <v>40</v>
      </c>
      <c r="C25" s="308">
        <f>C26+C27+C28+C29+C30</f>
        <v>0</v>
      </c>
      <c r="D25" s="308">
        <f>D26+D27+D28+D29+D30</f>
        <v>0</v>
      </c>
      <c r="E25" s="218" t="s">
        <v>41</v>
      </c>
      <c r="F25" s="307">
        <v>0</v>
      </c>
      <c r="G25" s="307">
        <v>0</v>
      </c>
      <c r="H25" s="251"/>
    </row>
    <row r="26" spans="1:8" s="131" customFormat="1" ht="13.5" customHeight="1">
      <c r="A26" s="251"/>
      <c r="B26" s="218" t="s">
        <v>42</v>
      </c>
      <c r="C26" s="307">
        <v>0</v>
      </c>
      <c r="D26" s="307">
        <v>0</v>
      </c>
      <c r="E26" s="217" t="s">
        <v>43</v>
      </c>
      <c r="F26" s="307">
        <v>0</v>
      </c>
      <c r="G26" s="307">
        <v>0</v>
      </c>
      <c r="H26" s="251"/>
    </row>
    <row r="27" spans="1:8" s="131" customFormat="1" ht="13.5" customHeight="1">
      <c r="A27" s="251"/>
      <c r="B27" s="218" t="s">
        <v>44</v>
      </c>
      <c r="C27" s="307">
        <v>0</v>
      </c>
      <c r="D27" s="307">
        <v>0</v>
      </c>
      <c r="E27" s="217" t="s">
        <v>45</v>
      </c>
      <c r="F27" s="306">
        <f>F28+F29+F30</f>
        <v>0</v>
      </c>
      <c r="G27" s="306">
        <f>G28+G29+G30</f>
        <v>0</v>
      </c>
      <c r="H27" s="251"/>
    </row>
    <row r="28" spans="1:8" s="131" customFormat="1" ht="13.5" customHeight="1">
      <c r="A28" s="251"/>
      <c r="B28" s="218" t="s">
        <v>46</v>
      </c>
      <c r="C28" s="307">
        <v>0</v>
      </c>
      <c r="D28" s="307">
        <v>0</v>
      </c>
      <c r="E28" s="218" t="s">
        <v>47</v>
      </c>
      <c r="F28" s="307">
        <v>0</v>
      </c>
      <c r="G28" s="307">
        <v>0</v>
      </c>
      <c r="H28" s="251"/>
    </row>
    <row r="29" spans="1:8" s="131" customFormat="1" ht="13.5" customHeight="1">
      <c r="A29" s="251"/>
      <c r="B29" s="218" t="s">
        <v>48</v>
      </c>
      <c r="C29" s="307">
        <v>0</v>
      </c>
      <c r="D29" s="307">
        <v>0</v>
      </c>
      <c r="E29" s="218" t="s">
        <v>49</v>
      </c>
      <c r="F29" s="307">
        <v>0</v>
      </c>
      <c r="G29" s="307">
        <v>0</v>
      </c>
      <c r="H29" s="251"/>
    </row>
    <row r="30" spans="1:8" s="131" customFormat="1" ht="13.5" customHeight="1">
      <c r="A30" s="251"/>
      <c r="B30" s="218" t="s">
        <v>50</v>
      </c>
      <c r="C30" s="307">
        <v>0</v>
      </c>
      <c r="D30" s="307">
        <v>0</v>
      </c>
      <c r="E30" s="218" t="s">
        <v>51</v>
      </c>
      <c r="F30" s="307">
        <v>0</v>
      </c>
      <c r="G30" s="307">
        <v>0</v>
      </c>
      <c r="H30" s="251"/>
    </row>
    <row r="31" spans="1:8" s="131" customFormat="1" ht="13.5" customHeight="1">
      <c r="A31" s="251"/>
      <c r="B31" s="217" t="s">
        <v>52</v>
      </c>
      <c r="C31" s="309">
        <f>C32+C33+C34+C35+C36</f>
        <v>0</v>
      </c>
      <c r="D31" s="309">
        <f>D32+D33+D34+D35+D36</f>
        <v>0</v>
      </c>
      <c r="E31" s="217" t="s">
        <v>53</v>
      </c>
      <c r="F31" s="306">
        <f>F32+F33+F34+F35+F36+F37</f>
        <v>0</v>
      </c>
      <c r="G31" s="306">
        <f>G32+G33+G34+G35+G36+G37</f>
        <v>0</v>
      </c>
      <c r="H31" s="251"/>
    </row>
    <row r="32" spans="1:8" s="131" customFormat="1" ht="13.5" customHeight="1">
      <c r="A32" s="251"/>
      <c r="B32" s="218" t="s">
        <v>54</v>
      </c>
      <c r="C32" s="307">
        <v>0</v>
      </c>
      <c r="D32" s="307">
        <v>0</v>
      </c>
      <c r="E32" s="218" t="s">
        <v>55</v>
      </c>
      <c r="F32" s="307">
        <v>0</v>
      </c>
      <c r="G32" s="307">
        <v>0</v>
      </c>
      <c r="H32" s="251"/>
    </row>
    <row r="33" spans="1:8" s="131" customFormat="1" ht="13.5" customHeight="1">
      <c r="A33" s="251"/>
      <c r="B33" s="218" t="s">
        <v>56</v>
      </c>
      <c r="C33" s="307">
        <v>0</v>
      </c>
      <c r="D33" s="307">
        <v>0</v>
      </c>
      <c r="E33" s="218" t="s">
        <v>57</v>
      </c>
      <c r="F33" s="307">
        <v>0</v>
      </c>
      <c r="G33" s="307">
        <v>0</v>
      </c>
      <c r="H33" s="251"/>
    </row>
    <row r="34" spans="1:8" s="131" customFormat="1" ht="13.5" customHeight="1">
      <c r="A34" s="251"/>
      <c r="B34" s="218" t="s">
        <v>58</v>
      </c>
      <c r="C34" s="307">
        <v>0</v>
      </c>
      <c r="D34" s="307">
        <v>0</v>
      </c>
      <c r="E34" s="218" t="s">
        <v>59</v>
      </c>
      <c r="F34" s="307">
        <v>0</v>
      </c>
      <c r="G34" s="307">
        <v>0</v>
      </c>
      <c r="H34" s="251"/>
    </row>
    <row r="35" spans="1:8" s="131" customFormat="1" ht="13.5" customHeight="1">
      <c r="A35" s="251"/>
      <c r="B35" s="218" t="s">
        <v>60</v>
      </c>
      <c r="C35" s="307">
        <v>0</v>
      </c>
      <c r="D35" s="307">
        <v>0</v>
      </c>
      <c r="E35" s="218" t="s">
        <v>61</v>
      </c>
      <c r="F35" s="307">
        <v>0</v>
      </c>
      <c r="G35" s="307">
        <v>0</v>
      </c>
      <c r="H35" s="251"/>
    </row>
    <row r="36" spans="1:8" s="131" customFormat="1" ht="13.5" customHeight="1">
      <c r="A36" s="251"/>
      <c r="B36" s="218" t="s">
        <v>62</v>
      </c>
      <c r="C36" s="307">
        <v>0</v>
      </c>
      <c r="D36" s="307">
        <v>0</v>
      </c>
      <c r="E36" s="218" t="s">
        <v>63</v>
      </c>
      <c r="F36" s="307">
        <v>0</v>
      </c>
      <c r="G36" s="307">
        <v>0</v>
      </c>
      <c r="H36" s="251"/>
    </row>
    <row r="37" spans="1:8" s="131" customFormat="1" ht="13.5" customHeight="1">
      <c r="A37" s="251"/>
      <c r="B37" s="217" t="s">
        <v>64</v>
      </c>
      <c r="C37" s="307">
        <v>0</v>
      </c>
      <c r="D37" s="307">
        <v>0</v>
      </c>
      <c r="E37" s="218" t="s">
        <v>65</v>
      </c>
      <c r="F37" s="307">
        <v>0</v>
      </c>
      <c r="G37" s="307">
        <v>0</v>
      </c>
      <c r="H37" s="251"/>
    </row>
    <row r="38" spans="1:8" s="131" customFormat="1" ht="13.5" customHeight="1">
      <c r="A38" s="251"/>
      <c r="B38" s="217" t="s">
        <v>66</v>
      </c>
      <c r="C38" s="309">
        <f>C39+C40</f>
        <v>0</v>
      </c>
      <c r="D38" s="309">
        <f>D39+D40</f>
        <v>0</v>
      </c>
      <c r="E38" s="217" t="s">
        <v>67</v>
      </c>
      <c r="F38" s="306">
        <f>F39+F40+F41</f>
        <v>0</v>
      </c>
      <c r="G38" s="306">
        <f>G39+G40+G41</f>
        <v>0</v>
      </c>
      <c r="H38" s="251"/>
    </row>
    <row r="39" spans="1:8" s="131" customFormat="1" ht="13.5" customHeight="1">
      <c r="A39" s="251"/>
      <c r="B39" s="218" t="s">
        <v>68</v>
      </c>
      <c r="C39" s="307">
        <v>0</v>
      </c>
      <c r="D39" s="307">
        <v>0</v>
      </c>
      <c r="E39" s="218" t="s">
        <v>69</v>
      </c>
      <c r="F39" s="307">
        <v>0</v>
      </c>
      <c r="G39" s="307">
        <v>0</v>
      </c>
      <c r="H39" s="251"/>
    </row>
    <row r="40" spans="1:8" s="131" customFormat="1" ht="13.5" customHeight="1">
      <c r="A40" s="251"/>
      <c r="B40" s="218" t="s">
        <v>70</v>
      </c>
      <c r="C40" s="307">
        <v>0</v>
      </c>
      <c r="D40" s="307">
        <v>0</v>
      </c>
      <c r="E40" s="218" t="s">
        <v>71</v>
      </c>
      <c r="F40" s="307">
        <v>0</v>
      </c>
      <c r="G40" s="307">
        <v>0</v>
      </c>
      <c r="H40" s="251"/>
    </row>
    <row r="41" spans="1:8" s="131" customFormat="1" ht="13.5" customHeight="1">
      <c r="A41" s="251"/>
      <c r="B41" s="217" t="s">
        <v>72</v>
      </c>
      <c r="C41" s="309">
        <f>C42+C43+C44+C45</f>
        <v>0</v>
      </c>
      <c r="D41" s="309">
        <f>D42+D43+D44+D45</f>
        <v>0</v>
      </c>
      <c r="E41" s="218" t="s">
        <v>73</v>
      </c>
      <c r="F41" s="307">
        <v>0</v>
      </c>
      <c r="G41" s="307">
        <v>0</v>
      </c>
      <c r="H41" s="251"/>
    </row>
    <row r="42" spans="1:8" s="131" customFormat="1" ht="13.5" customHeight="1">
      <c r="A42" s="251"/>
      <c r="B42" s="218" t="s">
        <v>74</v>
      </c>
      <c r="C42" s="307">
        <v>0</v>
      </c>
      <c r="D42" s="307">
        <v>0</v>
      </c>
      <c r="E42" s="217" t="s">
        <v>75</v>
      </c>
      <c r="F42" s="306">
        <f>F43+F44+F46</f>
        <v>0</v>
      </c>
      <c r="G42" s="306">
        <f>G43+G44+G46</f>
        <v>0</v>
      </c>
      <c r="H42" s="251"/>
    </row>
    <row r="43" spans="1:8" s="131" customFormat="1" ht="13.5" customHeight="1">
      <c r="A43" s="251"/>
      <c r="B43" s="218" t="s">
        <v>76</v>
      </c>
      <c r="C43" s="307">
        <v>0</v>
      </c>
      <c r="D43" s="307">
        <v>0</v>
      </c>
      <c r="E43" s="218" t="s">
        <v>77</v>
      </c>
      <c r="F43" s="307">
        <v>0</v>
      </c>
      <c r="G43" s="307">
        <v>0</v>
      </c>
      <c r="H43" s="251"/>
    </row>
    <row r="44" spans="1:8" s="251" customFormat="1" ht="13.5" customHeight="1">
      <c r="B44" s="219" t="s">
        <v>78</v>
      </c>
      <c r="C44" s="310">
        <v>0</v>
      </c>
      <c r="D44" s="310">
        <v>0</v>
      </c>
      <c r="E44" s="219" t="s">
        <v>79</v>
      </c>
      <c r="F44" s="310">
        <v>0</v>
      </c>
      <c r="G44" s="310">
        <v>0</v>
      </c>
    </row>
    <row r="45" spans="1:8" s="251" customFormat="1" ht="13.5" customHeight="1">
      <c r="B45" s="218" t="s">
        <v>80</v>
      </c>
      <c r="C45" s="307">
        <v>0</v>
      </c>
      <c r="D45" s="307">
        <v>0</v>
      </c>
      <c r="E45" s="218" t="s">
        <v>81</v>
      </c>
      <c r="F45" s="307">
        <v>0</v>
      </c>
      <c r="G45" s="307">
        <v>0</v>
      </c>
    </row>
    <row r="46" spans="1:8" s="251" customFormat="1" ht="13.5" customHeight="1">
      <c r="B46" s="220"/>
      <c r="C46" s="312"/>
      <c r="D46" s="312"/>
      <c r="E46" s="221"/>
      <c r="F46" s="307"/>
      <c r="G46" s="307"/>
    </row>
    <row r="47" spans="1:8" s="251" customFormat="1" ht="13.5" customHeight="1">
      <c r="B47" s="222" t="s">
        <v>82</v>
      </c>
      <c r="C47" s="313">
        <f>C9+C17+C25+C31+C38+C41</f>
        <v>4023.5</v>
      </c>
      <c r="D47" s="313">
        <f>D9+D17+D25+D31+D38+D41</f>
        <v>10977.699000000001</v>
      </c>
      <c r="E47" s="223" t="s">
        <v>83</v>
      </c>
      <c r="F47" s="314">
        <f>F9+F19+F23+F26+F27+F31+F38+F42</f>
        <v>675.8</v>
      </c>
      <c r="G47" s="314">
        <f>G9+G19+G23+G26+G27+G31+G38+G42</f>
        <v>6798.6409999999996</v>
      </c>
    </row>
    <row r="48" spans="1:8" s="324" customFormat="1" ht="13.5" customHeight="1">
      <c r="B48" s="224"/>
      <c r="C48" s="315"/>
      <c r="D48" s="315"/>
      <c r="E48" s="225"/>
      <c r="F48" s="316"/>
      <c r="G48" s="316"/>
    </row>
    <row r="49" spans="2:7" s="324" customFormat="1" ht="13.5" customHeight="1">
      <c r="B49" s="226"/>
      <c r="C49" s="317"/>
      <c r="D49" s="317"/>
      <c r="E49" s="227"/>
      <c r="F49" s="318"/>
      <c r="G49" s="318"/>
    </row>
    <row r="50" spans="2:7" s="324" customFormat="1" ht="13.5" customHeight="1">
      <c r="B50" s="228" t="s">
        <v>84</v>
      </c>
      <c r="C50" s="319"/>
      <c r="D50" s="319"/>
      <c r="E50" s="229" t="s">
        <v>85</v>
      </c>
      <c r="F50" s="319"/>
      <c r="G50" s="319"/>
    </row>
    <row r="51" spans="2:7" s="251" customFormat="1" ht="13.5" customHeight="1">
      <c r="B51" s="217" t="s">
        <v>86</v>
      </c>
      <c r="C51" s="307">
        <v>0</v>
      </c>
      <c r="D51" s="307">
        <v>0</v>
      </c>
      <c r="E51" s="221" t="s">
        <v>87</v>
      </c>
      <c r="F51" s="307">
        <v>0</v>
      </c>
      <c r="G51" s="307">
        <v>0</v>
      </c>
    </row>
    <row r="52" spans="2:7" s="251" customFormat="1" ht="13.5" customHeight="1">
      <c r="B52" s="217" t="s">
        <v>88</v>
      </c>
      <c r="C52" s="307">
        <v>0</v>
      </c>
      <c r="D52" s="307">
        <v>0</v>
      </c>
      <c r="E52" s="221" t="s">
        <v>89</v>
      </c>
      <c r="F52" s="307">
        <v>0</v>
      </c>
      <c r="G52" s="307">
        <v>0</v>
      </c>
    </row>
    <row r="53" spans="2:7" s="251" customFormat="1" ht="13.5" customHeight="1">
      <c r="B53" s="217" t="s">
        <v>90</v>
      </c>
      <c r="C53" s="307">
        <v>5474.6</v>
      </c>
      <c r="D53" s="307">
        <v>5474.5519999999997</v>
      </c>
      <c r="E53" s="221" t="s">
        <v>91</v>
      </c>
      <c r="F53" s="307">
        <v>0</v>
      </c>
      <c r="G53" s="307">
        <v>0</v>
      </c>
    </row>
    <row r="54" spans="2:7" s="251" customFormat="1" ht="13.5" customHeight="1">
      <c r="B54" s="217" t="s">
        <v>92</v>
      </c>
      <c r="C54" s="307">
        <f>1918.2+862.4</f>
        <v>2780.6</v>
      </c>
      <c r="D54" s="436">
        <v>2780.6529999999998</v>
      </c>
      <c r="E54" s="221" t="s">
        <v>93</v>
      </c>
      <c r="F54" s="307">
        <v>0</v>
      </c>
      <c r="G54" s="307">
        <v>0</v>
      </c>
    </row>
    <row r="55" spans="2:7" s="251" customFormat="1" ht="13.5" customHeight="1">
      <c r="B55" s="217" t="s">
        <v>94</v>
      </c>
      <c r="C55" s="307">
        <v>69.599999999999994</v>
      </c>
      <c r="D55" s="436">
        <v>69.599999999999994</v>
      </c>
      <c r="E55" s="221" t="s">
        <v>95</v>
      </c>
      <c r="F55" s="307">
        <v>0</v>
      </c>
      <c r="G55" s="307">
        <v>0</v>
      </c>
    </row>
    <row r="56" spans="2:7" s="251" customFormat="1" ht="13.5" customHeight="1">
      <c r="B56" s="217" t="s">
        <v>96</v>
      </c>
      <c r="C56" s="307">
        <v>-77.099999999999994</v>
      </c>
      <c r="D56" s="307">
        <v>0</v>
      </c>
      <c r="E56" s="221" t="s">
        <v>97</v>
      </c>
      <c r="F56" s="307">
        <v>0</v>
      </c>
      <c r="G56" s="307">
        <v>0</v>
      </c>
    </row>
    <row r="57" spans="2:7" s="251" customFormat="1" ht="13.5" customHeight="1">
      <c r="B57" s="217" t="s">
        <v>98</v>
      </c>
      <c r="C57" s="307">
        <v>0</v>
      </c>
      <c r="D57" s="307">
        <v>0</v>
      </c>
      <c r="E57" s="223"/>
      <c r="F57" s="320"/>
      <c r="G57" s="320"/>
    </row>
    <row r="58" spans="2:7" s="251" customFormat="1" ht="13.5" customHeight="1">
      <c r="B58" s="217" t="s">
        <v>99</v>
      </c>
      <c r="C58" s="307">
        <v>0</v>
      </c>
      <c r="D58" s="307">
        <v>0</v>
      </c>
      <c r="E58" s="223" t="s">
        <v>100</v>
      </c>
      <c r="F58" s="314">
        <f>F51+F52+F53+F54+F55+F56</f>
        <v>0</v>
      </c>
      <c r="G58" s="314">
        <f>G51+G52+G53+G54+G55+G56</f>
        <v>0</v>
      </c>
    </row>
    <row r="59" spans="2:7" s="251" customFormat="1" ht="13.5" customHeight="1">
      <c r="B59" s="217" t="s">
        <v>101</v>
      </c>
      <c r="C59" s="307">
        <v>0</v>
      </c>
      <c r="D59" s="307">
        <v>0</v>
      </c>
      <c r="E59" s="230"/>
      <c r="F59" s="320"/>
      <c r="G59" s="320"/>
    </row>
    <row r="60" spans="2:7" s="251" customFormat="1" ht="13.5" customHeight="1">
      <c r="B60" s="217"/>
      <c r="C60" s="307"/>
      <c r="D60" s="307"/>
      <c r="E60" s="223" t="s">
        <v>102</v>
      </c>
      <c r="F60" s="314">
        <f>F47+F58</f>
        <v>675.8</v>
      </c>
      <c r="G60" s="314">
        <f>G47+G58</f>
        <v>6798.6409999999996</v>
      </c>
    </row>
    <row r="61" spans="2:7" s="251" customFormat="1" ht="13.5" customHeight="1">
      <c r="B61" s="222" t="s">
        <v>103</v>
      </c>
      <c r="C61" s="314">
        <f>C51+C52+C53+C54+C55+C56+C57+C58+C59</f>
        <v>8247.7000000000007</v>
      </c>
      <c r="D61" s="314">
        <f>D51+D52+D53+D54+D55+D56+D57+D58+D59</f>
        <v>8324.8050000000003</v>
      </c>
      <c r="E61" s="221"/>
      <c r="F61" s="320"/>
      <c r="G61" s="320"/>
    </row>
    <row r="62" spans="2:7" s="251" customFormat="1" ht="13.5" customHeight="1">
      <c r="B62" s="217"/>
      <c r="C62" s="320"/>
      <c r="D62" s="320"/>
      <c r="E62" s="223" t="s">
        <v>104</v>
      </c>
      <c r="F62" s="320"/>
      <c r="G62" s="320"/>
    </row>
    <row r="63" spans="2:7" s="251" customFormat="1" ht="13.5" customHeight="1">
      <c r="B63" s="222" t="s">
        <v>105</v>
      </c>
      <c r="C63" s="314">
        <f>C47+C61</f>
        <v>12271.2</v>
      </c>
      <c r="D63" s="314">
        <f>D47+D61</f>
        <v>19302.504000000001</v>
      </c>
      <c r="E63" s="223"/>
      <c r="F63" s="320"/>
      <c r="G63" s="320"/>
    </row>
    <row r="64" spans="2:7" s="251" customFormat="1" ht="13.5" customHeight="1">
      <c r="B64" s="311"/>
      <c r="C64" s="321"/>
      <c r="D64" s="321"/>
      <c r="E64" s="223" t="s">
        <v>106</v>
      </c>
      <c r="F64" s="314">
        <f>F65+F66+F67</f>
        <v>0</v>
      </c>
      <c r="G64" s="314">
        <f>G65+G66+G67</f>
        <v>0</v>
      </c>
    </row>
    <row r="65" spans="2:7" s="251" customFormat="1" ht="13.5" customHeight="1">
      <c r="B65" s="311"/>
      <c r="C65" s="321"/>
      <c r="D65" s="321"/>
      <c r="E65" s="221" t="s">
        <v>107</v>
      </c>
      <c r="F65" s="307">
        <v>0</v>
      </c>
      <c r="G65" s="307">
        <v>0</v>
      </c>
    </row>
    <row r="66" spans="2:7" s="251" customFormat="1" ht="13.5" customHeight="1">
      <c r="B66" s="311"/>
      <c r="C66" s="321"/>
      <c r="D66" s="321"/>
      <c r="E66" s="221" t="s">
        <v>108</v>
      </c>
      <c r="F66" s="307">
        <v>0</v>
      </c>
      <c r="G66" s="307">
        <v>0</v>
      </c>
    </row>
    <row r="67" spans="2:7" s="251" customFormat="1" ht="13.5" customHeight="1">
      <c r="B67" s="311"/>
      <c r="C67" s="321"/>
      <c r="D67" s="321"/>
      <c r="E67" s="221" t="s">
        <v>109</v>
      </c>
      <c r="F67" s="307">
        <v>0</v>
      </c>
      <c r="G67" s="307">
        <v>0</v>
      </c>
    </row>
    <row r="68" spans="2:7" s="251" customFormat="1" ht="7.5" customHeight="1">
      <c r="B68" s="311"/>
      <c r="C68" s="321"/>
      <c r="D68" s="321"/>
      <c r="E68" s="221"/>
      <c r="F68" s="320"/>
      <c r="G68" s="320"/>
    </row>
    <row r="69" spans="2:7" s="251" customFormat="1" ht="13.5" customHeight="1">
      <c r="B69" s="311"/>
      <c r="C69" s="321"/>
      <c r="D69" s="321"/>
      <c r="E69" s="223" t="s">
        <v>110</v>
      </c>
      <c r="F69" s="314">
        <f>F70+F71+F72+F73+F74</f>
        <v>11595.4</v>
      </c>
      <c r="G69" s="314">
        <f>G70+G71+G72+G73+G74</f>
        <v>12503.864000000001</v>
      </c>
    </row>
    <row r="70" spans="2:7" s="251" customFormat="1" ht="13.5" customHeight="1">
      <c r="B70" s="311"/>
      <c r="C70" s="321"/>
      <c r="D70" s="321"/>
      <c r="E70" s="221" t="s">
        <v>111</v>
      </c>
      <c r="F70" s="307">
        <v>-908.5</v>
      </c>
      <c r="G70" s="436">
        <v>3969.3249999999998</v>
      </c>
    </row>
    <row r="71" spans="2:7" s="251" customFormat="1" ht="13.5" customHeight="1">
      <c r="B71" s="311"/>
      <c r="C71" s="321"/>
      <c r="D71" s="321"/>
      <c r="E71" s="221" t="s">
        <v>112</v>
      </c>
      <c r="F71" s="307">
        <v>12503.9</v>
      </c>
      <c r="G71" s="436">
        <v>8534.5390000000007</v>
      </c>
    </row>
    <row r="72" spans="2:7" s="251" customFormat="1" ht="13.5" customHeight="1">
      <c r="B72" s="311"/>
      <c r="C72" s="321"/>
      <c r="D72" s="321"/>
      <c r="E72" s="221" t="s">
        <v>113</v>
      </c>
      <c r="F72" s="307">
        <v>0</v>
      </c>
      <c r="G72" s="436">
        <v>0</v>
      </c>
    </row>
    <row r="73" spans="2:7" s="251" customFormat="1" ht="13.5" customHeight="1">
      <c r="B73" s="311"/>
      <c r="C73" s="321"/>
      <c r="D73" s="321"/>
      <c r="E73" s="221" t="s">
        <v>114</v>
      </c>
      <c r="F73" s="307">
        <v>0</v>
      </c>
      <c r="G73" s="436">
        <v>0</v>
      </c>
    </row>
    <row r="74" spans="2:7" s="251" customFormat="1" ht="13.5" customHeight="1">
      <c r="B74" s="311"/>
      <c r="C74" s="321"/>
      <c r="D74" s="321"/>
      <c r="E74" s="221" t="s">
        <v>115</v>
      </c>
      <c r="F74" s="307">
        <v>0</v>
      </c>
      <c r="G74" s="436">
        <v>0</v>
      </c>
    </row>
    <row r="75" spans="2:7" s="251" customFormat="1" ht="6" customHeight="1">
      <c r="B75" s="311"/>
      <c r="C75" s="321"/>
      <c r="D75" s="321"/>
      <c r="E75" s="221"/>
      <c r="F75" s="320"/>
      <c r="G75" s="320"/>
    </row>
    <row r="76" spans="2:7" s="251" customFormat="1" ht="13.5" customHeight="1">
      <c r="B76" s="311"/>
      <c r="C76" s="321"/>
      <c r="D76" s="321"/>
      <c r="E76" s="223" t="s">
        <v>116</v>
      </c>
      <c r="F76" s="314">
        <f>F77+F78</f>
        <v>0</v>
      </c>
      <c r="G76" s="314">
        <f>G77+G78</f>
        <v>0</v>
      </c>
    </row>
    <row r="77" spans="2:7" s="251" customFormat="1" ht="13.5" customHeight="1">
      <c r="B77" s="311"/>
      <c r="C77" s="321"/>
      <c r="D77" s="321"/>
      <c r="E77" s="221" t="s">
        <v>117</v>
      </c>
      <c r="F77" s="307"/>
      <c r="G77" s="307"/>
    </row>
    <row r="78" spans="2:7" s="251" customFormat="1" ht="13.5" customHeight="1">
      <c r="B78" s="311"/>
      <c r="C78" s="321"/>
      <c r="D78" s="321"/>
      <c r="E78" s="221" t="s">
        <v>118</v>
      </c>
      <c r="F78" s="307"/>
      <c r="G78" s="307"/>
    </row>
    <row r="79" spans="2:7" s="251" customFormat="1" ht="7.5" customHeight="1">
      <c r="B79" s="311"/>
      <c r="C79" s="321"/>
      <c r="D79" s="321"/>
      <c r="E79" s="221"/>
      <c r="F79" s="320"/>
      <c r="G79" s="320"/>
    </row>
    <row r="80" spans="2:7" s="251" customFormat="1" ht="13.5" customHeight="1">
      <c r="B80" s="311"/>
      <c r="C80" s="321"/>
      <c r="D80" s="321"/>
      <c r="E80" s="223" t="s">
        <v>119</v>
      </c>
      <c r="F80" s="314">
        <f>F64+F69+F76</f>
        <v>11595.4</v>
      </c>
      <c r="G80" s="314">
        <f>G64+G69+G76</f>
        <v>12503.864000000001</v>
      </c>
    </row>
    <row r="81" spans="1:8" s="251" customFormat="1" ht="4.5" customHeight="1">
      <c r="B81" s="311"/>
      <c r="C81" s="321"/>
      <c r="D81" s="321"/>
      <c r="E81" s="221"/>
      <c r="F81" s="320"/>
      <c r="G81" s="320"/>
    </row>
    <row r="82" spans="1:8" s="251" customFormat="1" ht="13.5" customHeight="1">
      <c r="B82" s="311"/>
      <c r="C82" s="321"/>
      <c r="D82" s="321"/>
      <c r="E82" s="223" t="s">
        <v>120</v>
      </c>
      <c r="F82" s="314">
        <f>F60+F80</f>
        <v>12271.199999999999</v>
      </c>
      <c r="G82" s="314">
        <f>G60+G80</f>
        <v>19302.505000000001</v>
      </c>
    </row>
    <row r="83" spans="1:8" s="251" customFormat="1" ht="13.5" customHeight="1">
      <c r="B83" s="322"/>
      <c r="C83" s="315"/>
      <c r="D83" s="315"/>
      <c r="E83" s="231"/>
      <c r="F83" s="316"/>
      <c r="G83" s="316"/>
    </row>
    <row r="84" spans="1:8" s="251" customFormat="1" ht="13.5" customHeight="1">
      <c r="A84" s="131"/>
      <c r="B84" s="232"/>
      <c r="C84" s="233"/>
      <c r="D84" s="233"/>
      <c r="E84" s="234"/>
      <c r="F84" s="235"/>
      <c r="G84" s="235"/>
    </row>
    <row r="85" spans="1:8" s="251" customFormat="1" ht="13.5" customHeight="1">
      <c r="B85" s="437" t="s">
        <v>705</v>
      </c>
      <c r="C85" s="233"/>
      <c r="D85" s="233"/>
      <c r="E85" s="234"/>
      <c r="F85" s="235"/>
      <c r="G85" s="235"/>
    </row>
    <row r="86" spans="1:8" s="251" customFormat="1" ht="13.5" customHeight="1">
      <c r="A86" s="131"/>
      <c r="B86" s="232"/>
      <c r="C86" s="233"/>
      <c r="D86" s="233"/>
      <c r="E86" s="234"/>
      <c r="F86" s="235"/>
      <c r="G86" s="235"/>
    </row>
    <row r="87" spans="1:8" s="251" customFormat="1" ht="13.5" customHeight="1">
      <c r="A87" s="131"/>
      <c r="B87" s="236"/>
      <c r="C87" s="233"/>
      <c r="D87" s="233"/>
      <c r="E87" s="234"/>
      <c r="F87" s="235"/>
      <c r="G87" s="235"/>
    </row>
    <row r="88" spans="1:8" s="251" customFormat="1" ht="13.5" customHeight="1">
      <c r="A88" s="131"/>
      <c r="B88" s="232"/>
      <c r="C88" s="233"/>
      <c r="D88" s="233"/>
      <c r="E88" s="234"/>
      <c r="F88" s="235"/>
      <c r="G88" s="235"/>
    </row>
    <row r="89" spans="1:8" s="251" customFormat="1" ht="13.5" customHeight="1">
      <c r="A89" s="131"/>
      <c r="B89" s="232"/>
      <c r="C89" s="233"/>
      <c r="D89" s="233"/>
      <c r="E89" s="234"/>
      <c r="F89" s="235"/>
      <c r="G89" s="235"/>
    </row>
    <row r="90" spans="1:8" s="251" customFormat="1" ht="13.5" customHeight="1">
      <c r="A90" s="131"/>
      <c r="B90" s="237" t="s">
        <v>689</v>
      </c>
      <c r="C90" s="446" t="s">
        <v>690</v>
      </c>
      <c r="D90" s="446"/>
      <c r="E90" s="447" t="s">
        <v>692</v>
      </c>
      <c r="F90" s="447"/>
      <c r="G90" s="235"/>
      <c r="H90" s="237"/>
    </row>
    <row r="91" spans="1:8" s="251" customFormat="1" ht="13.5" customHeight="1">
      <c r="A91" s="131"/>
      <c r="B91" s="237" t="s">
        <v>694</v>
      </c>
      <c r="C91" s="446" t="s">
        <v>691</v>
      </c>
      <c r="D91" s="446"/>
      <c r="E91" s="448" t="s">
        <v>703</v>
      </c>
      <c r="F91" s="449"/>
      <c r="G91" s="235"/>
      <c r="H91" s="237"/>
    </row>
    <row r="92" spans="1:8">
      <c r="B92" s="237" t="s">
        <v>699</v>
      </c>
      <c r="C92" s="237"/>
      <c r="D92" s="237"/>
      <c r="E92" s="237"/>
      <c r="F92" s="237"/>
      <c r="G92" s="237"/>
      <c r="H92" s="237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10" zoomScaleNormal="110" workbookViewId="0">
      <selection activeCell="A27" sqref="A27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59" t="s">
        <v>616</v>
      </c>
      <c r="C1" s="459"/>
      <c r="D1" s="459"/>
      <c r="E1" s="459"/>
      <c r="F1" s="459"/>
      <c r="G1" s="459"/>
      <c r="H1" s="459"/>
      <c r="I1" s="459"/>
      <c r="J1" s="19"/>
    </row>
    <row r="2" spans="2:10">
      <c r="B2" s="614" t="s">
        <v>682</v>
      </c>
      <c r="C2" s="615"/>
      <c r="D2" s="615"/>
      <c r="E2" s="615"/>
      <c r="F2" s="615"/>
      <c r="G2" s="615"/>
      <c r="H2" s="615"/>
      <c r="I2" s="616"/>
      <c r="J2" s="18"/>
    </row>
    <row r="3" spans="2:10">
      <c r="B3" s="617" t="s">
        <v>421</v>
      </c>
      <c r="C3" s="618"/>
      <c r="D3" s="618"/>
      <c r="E3" s="618"/>
      <c r="F3" s="618"/>
      <c r="G3" s="618"/>
      <c r="H3" s="618"/>
      <c r="I3" s="619"/>
      <c r="J3" s="18"/>
    </row>
    <row r="4" spans="2:10">
      <c r="B4" s="617" t="s">
        <v>2</v>
      </c>
      <c r="C4" s="618"/>
      <c r="D4" s="618"/>
      <c r="E4" s="618"/>
      <c r="F4" s="618"/>
      <c r="G4" s="618"/>
      <c r="H4" s="618"/>
      <c r="I4" s="619"/>
      <c r="J4" s="18"/>
    </row>
    <row r="5" spans="2:10">
      <c r="B5" s="620" t="s">
        <v>422</v>
      </c>
      <c r="C5" s="621"/>
      <c r="D5" s="621"/>
      <c r="E5" s="621"/>
      <c r="F5" s="621"/>
      <c r="G5" s="621"/>
      <c r="H5" s="621"/>
      <c r="I5" s="622"/>
      <c r="J5" s="17"/>
    </row>
    <row r="6" spans="2:10" ht="33" customHeight="1">
      <c r="B6" s="623" t="s">
        <v>423</v>
      </c>
      <c r="C6" s="623"/>
      <c r="D6" s="4" t="s">
        <v>676</v>
      </c>
      <c r="E6" s="4" t="s">
        <v>677</v>
      </c>
      <c r="F6" s="4" t="s">
        <v>678</v>
      </c>
      <c r="G6" s="4" t="s">
        <v>679</v>
      </c>
      <c r="H6" s="4" t="s">
        <v>680</v>
      </c>
      <c r="I6" s="4" t="s">
        <v>681</v>
      </c>
      <c r="J6" s="22"/>
    </row>
    <row r="7" spans="2:10" s="20" customFormat="1" ht="15" customHeight="1">
      <c r="B7" s="608"/>
      <c r="C7" s="609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12" t="s">
        <v>617</v>
      </c>
      <c r="C8" s="613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618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619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620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621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622</v>
      </c>
      <c r="D13" s="115"/>
      <c r="E13" s="115"/>
      <c r="F13" s="115"/>
      <c r="G13" s="115"/>
      <c r="H13" s="115"/>
      <c r="I13" s="115"/>
      <c r="J13" s="21"/>
    </row>
    <row r="14" spans="2:10" s="20" customFormat="1" ht="15" customHeight="1">
      <c r="B14" s="27"/>
      <c r="C14" s="91" t="s">
        <v>623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624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625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626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627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628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629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10"/>
      <c r="C21" s="611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12" t="s">
        <v>630</v>
      </c>
      <c r="C22" s="613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631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632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633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634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635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10"/>
      <c r="C28" s="611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12" t="s">
        <v>636</v>
      </c>
      <c r="C29" s="613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637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10"/>
      <c r="C31" s="611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12" t="s">
        <v>638</v>
      </c>
      <c r="C32" s="613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10"/>
      <c r="C33" s="611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273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429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430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431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06"/>
      <c r="C38" s="607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  <row r="49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50" t="s">
        <v>640</v>
      </c>
      <c r="C1" s="550"/>
      <c r="D1" s="550"/>
      <c r="E1" s="550"/>
      <c r="F1" s="550"/>
      <c r="G1" s="550"/>
      <c r="H1" s="550"/>
      <c r="I1" s="550"/>
    </row>
    <row r="2" spans="2:9">
      <c r="B2" s="628" t="s">
        <v>682</v>
      </c>
      <c r="C2" s="629"/>
      <c r="D2" s="629"/>
      <c r="E2" s="629"/>
      <c r="F2" s="629"/>
      <c r="G2" s="629"/>
      <c r="H2" s="629"/>
      <c r="I2" s="630"/>
    </row>
    <row r="3" spans="2:9">
      <c r="B3" s="617" t="s">
        <v>432</v>
      </c>
      <c r="C3" s="618"/>
      <c r="D3" s="618"/>
      <c r="E3" s="618"/>
      <c r="F3" s="618"/>
      <c r="G3" s="618"/>
      <c r="H3" s="618"/>
      <c r="I3" s="619"/>
    </row>
    <row r="4" spans="2:9">
      <c r="B4" s="617" t="s">
        <v>665</v>
      </c>
      <c r="C4" s="618"/>
      <c r="D4" s="618"/>
      <c r="E4" s="618"/>
      <c r="F4" s="618"/>
      <c r="G4" s="618"/>
      <c r="H4" s="618"/>
      <c r="I4" s="619"/>
    </row>
    <row r="5" spans="2:9">
      <c r="B5" s="620" t="s">
        <v>433</v>
      </c>
      <c r="C5" s="621"/>
      <c r="D5" s="621"/>
      <c r="E5" s="621"/>
      <c r="F5" s="621"/>
      <c r="G5" s="621"/>
      <c r="H5" s="621"/>
      <c r="I5" s="622"/>
    </row>
    <row r="6" spans="2:9" ht="24.75">
      <c r="B6" s="623" t="s">
        <v>423</v>
      </c>
      <c r="C6" s="623"/>
      <c r="D6" s="92" t="s">
        <v>639</v>
      </c>
      <c r="E6" s="92" t="s">
        <v>424</v>
      </c>
      <c r="F6" s="92" t="s">
        <v>425</v>
      </c>
      <c r="G6" s="92" t="s">
        <v>426</v>
      </c>
      <c r="H6" s="92" t="s">
        <v>427</v>
      </c>
      <c r="I6" s="92" t="s">
        <v>428</v>
      </c>
    </row>
    <row r="7" spans="2:9" ht="15" customHeight="1">
      <c r="B7" s="624" t="s">
        <v>641</v>
      </c>
      <c r="C7" s="625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642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643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644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645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646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647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648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649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650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26" t="s">
        <v>651</v>
      </c>
      <c r="C18" s="627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642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643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644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645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646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647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648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652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650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26" t="s">
        <v>653</v>
      </c>
      <c r="C29" s="627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59" t="s">
        <v>654</v>
      </c>
      <c r="C1" s="459"/>
      <c r="D1" s="459"/>
      <c r="E1" s="459"/>
      <c r="F1" s="459"/>
      <c r="G1" s="459"/>
      <c r="H1" s="459"/>
      <c r="I1" s="459"/>
    </row>
    <row r="2" spans="2:9" ht="14.1" customHeight="1">
      <c r="B2" s="628" t="s">
        <v>682</v>
      </c>
      <c r="C2" s="629"/>
      <c r="D2" s="629"/>
      <c r="E2" s="629"/>
      <c r="F2" s="629"/>
      <c r="G2" s="629"/>
      <c r="H2" s="629"/>
      <c r="I2" s="630"/>
    </row>
    <row r="3" spans="2:9" ht="14.1" customHeight="1">
      <c r="B3" s="617" t="s">
        <v>434</v>
      </c>
      <c r="C3" s="618"/>
      <c r="D3" s="618"/>
      <c r="E3" s="618"/>
      <c r="F3" s="618"/>
      <c r="G3" s="618"/>
      <c r="H3" s="618"/>
      <c r="I3" s="619"/>
    </row>
    <row r="4" spans="2:9" ht="14.1" customHeight="1">
      <c r="B4" s="620" t="s">
        <v>667</v>
      </c>
      <c r="C4" s="621"/>
      <c r="D4" s="621"/>
      <c r="E4" s="621"/>
      <c r="F4" s="621"/>
      <c r="G4" s="621"/>
      <c r="H4" s="621"/>
      <c r="I4" s="622"/>
    </row>
    <row r="5" spans="2:9" ht="20.100000000000001" customHeight="1">
      <c r="B5" s="623" t="s">
        <v>423</v>
      </c>
      <c r="C5" s="623"/>
      <c r="D5" s="92" t="s">
        <v>435</v>
      </c>
      <c r="E5" s="92" t="s">
        <v>436</v>
      </c>
      <c r="F5" s="92" t="s">
        <v>437</v>
      </c>
      <c r="G5" s="92" t="s">
        <v>438</v>
      </c>
      <c r="H5" s="92" t="s">
        <v>439</v>
      </c>
      <c r="I5" s="92" t="s">
        <v>440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12" t="s">
        <v>655</v>
      </c>
      <c r="C7" s="613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618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619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620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621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622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623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624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625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626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656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628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629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12" t="s">
        <v>657</v>
      </c>
      <c r="C21" s="613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631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632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633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634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635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12" t="s">
        <v>658</v>
      </c>
      <c r="C28" s="613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271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12" t="s">
        <v>659</v>
      </c>
      <c r="C31" s="613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273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429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430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431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31" t="s">
        <v>490</v>
      </c>
      <c r="C39" s="631"/>
      <c r="D39" s="631"/>
      <c r="E39" s="631"/>
      <c r="F39" s="631"/>
      <c r="G39" s="631"/>
      <c r="H39" s="631"/>
      <c r="I39" s="631"/>
    </row>
    <row r="40" spans="2:9">
      <c r="B40" s="631" t="s">
        <v>491</v>
      </c>
      <c r="C40" s="631"/>
      <c r="D40" s="631"/>
      <c r="E40" s="631"/>
      <c r="F40" s="631"/>
      <c r="G40" s="631"/>
      <c r="H40" s="631"/>
      <c r="I40" s="631"/>
    </row>
    <row r="41" spans="2:9" ht="9.9499999999999993" customHeight="1"/>
  </sheetData>
  <sheetProtection selectLockedCells="1"/>
  <mergeCells count="11">
    <mergeCell ref="B1:I1"/>
    <mergeCell ref="B2:I2"/>
    <mergeCell ref="B3:I3"/>
    <mergeCell ref="B4:I4"/>
    <mergeCell ref="B39:I39"/>
    <mergeCell ref="B5:C5"/>
    <mergeCell ref="B40:I40"/>
    <mergeCell ref="B7:C7"/>
    <mergeCell ref="B21:C21"/>
    <mergeCell ref="B28:C28"/>
    <mergeCell ref="B31:C3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660</v>
      </c>
      <c r="C1" s="2"/>
      <c r="D1" s="2"/>
    </row>
    <row r="2" spans="2:9">
      <c r="B2" s="628" t="s">
        <v>682</v>
      </c>
      <c r="C2" s="629"/>
      <c r="D2" s="629"/>
      <c r="E2" s="629"/>
      <c r="F2" s="629"/>
      <c r="G2" s="629"/>
      <c r="H2" s="629"/>
      <c r="I2" s="630"/>
    </row>
    <row r="3" spans="2:9">
      <c r="B3" s="617" t="s">
        <v>441</v>
      </c>
      <c r="C3" s="618"/>
      <c r="D3" s="618"/>
      <c r="E3" s="618"/>
      <c r="F3" s="618"/>
      <c r="G3" s="618"/>
      <c r="H3" s="618"/>
      <c r="I3" s="619"/>
    </row>
    <row r="4" spans="2:9">
      <c r="B4" s="620" t="s">
        <v>665</v>
      </c>
      <c r="C4" s="621"/>
      <c r="D4" s="621"/>
      <c r="E4" s="621"/>
      <c r="F4" s="621"/>
      <c r="G4" s="621"/>
      <c r="H4" s="621"/>
      <c r="I4" s="622"/>
    </row>
    <row r="5" spans="2:9" ht="17.25">
      <c r="B5" s="623" t="s">
        <v>423</v>
      </c>
      <c r="C5" s="623"/>
      <c r="D5" s="106" t="s">
        <v>435</v>
      </c>
      <c r="E5" s="106" t="s">
        <v>436</v>
      </c>
      <c r="F5" s="106" t="s">
        <v>437</v>
      </c>
      <c r="G5" s="106" t="s">
        <v>438</v>
      </c>
      <c r="H5" s="106" t="s">
        <v>439</v>
      </c>
      <c r="I5" s="107" t="s">
        <v>440</v>
      </c>
    </row>
    <row r="6" spans="2:9" ht="15" customHeight="1">
      <c r="B6" s="634" t="s">
        <v>641</v>
      </c>
      <c r="C6" s="635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642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643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644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645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646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647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648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649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650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32" t="s">
        <v>651</v>
      </c>
      <c r="C17" s="633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642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643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644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645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646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647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648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652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650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32" t="s">
        <v>661</v>
      </c>
      <c r="C28" s="633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31" t="s">
        <v>488</v>
      </c>
      <c r="C31" s="631"/>
      <c r="D31" s="631"/>
      <c r="E31" s="631"/>
      <c r="F31" s="631"/>
      <c r="G31" s="631"/>
      <c r="H31" s="631"/>
      <c r="I31" s="631"/>
    </row>
    <row r="32" spans="2:9">
      <c r="B32" s="631" t="s">
        <v>489</v>
      </c>
      <c r="C32" s="631"/>
      <c r="D32" s="631"/>
      <c r="E32" s="631"/>
      <c r="F32" s="631"/>
      <c r="G32" s="631"/>
      <c r="H32" s="631"/>
      <c r="I32" s="631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59" t="s">
        <v>662</v>
      </c>
      <c r="C1" s="459"/>
      <c r="D1" s="459"/>
      <c r="E1" s="459"/>
      <c r="F1" s="459"/>
      <c r="G1" s="459"/>
      <c r="H1" s="459"/>
      <c r="I1" s="459"/>
    </row>
    <row r="2" spans="2:9">
      <c r="B2" s="636" t="s">
        <v>682</v>
      </c>
      <c r="C2" s="637"/>
      <c r="D2" s="637"/>
      <c r="E2" s="637"/>
      <c r="F2" s="637"/>
      <c r="G2" s="637"/>
      <c r="H2" s="637"/>
      <c r="I2" s="638"/>
    </row>
    <row r="3" spans="2:9">
      <c r="B3" s="639" t="s">
        <v>442</v>
      </c>
      <c r="C3" s="640"/>
      <c r="D3" s="640"/>
      <c r="E3" s="640"/>
      <c r="F3" s="640"/>
      <c r="G3" s="640"/>
      <c r="H3" s="640"/>
      <c r="I3" s="641"/>
    </row>
    <row r="4" spans="2:9" ht="24.75">
      <c r="B4" s="642"/>
      <c r="C4" s="642"/>
      <c r="D4" s="642"/>
      <c r="E4" s="36" t="s">
        <v>443</v>
      </c>
      <c r="F4" s="36" t="s">
        <v>444</v>
      </c>
      <c r="G4" s="36" t="s">
        <v>445</v>
      </c>
      <c r="H4" s="36" t="s">
        <v>446</v>
      </c>
      <c r="I4" s="36" t="s">
        <v>447</v>
      </c>
    </row>
    <row r="5" spans="2:9" ht="12.95" customHeight="1">
      <c r="B5" s="37" t="s">
        <v>448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449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450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451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452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453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454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455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456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453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454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455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457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458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459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460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461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462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463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464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465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466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467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452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456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468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469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470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471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472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473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474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475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476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477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478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476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477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479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476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477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480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481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476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477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482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483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484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485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486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487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43"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46" t="s">
        <v>494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</row>
    <row r="2" spans="2:13" ht="14.1" customHeight="1">
      <c r="B2" s="614" t="s">
        <v>0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6"/>
    </row>
    <row r="3" spans="2:13" ht="14.1" customHeight="1">
      <c r="B3" s="617" t="s">
        <v>495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9"/>
    </row>
    <row r="4" spans="2:13" ht="14.1" customHeight="1">
      <c r="B4" s="620" t="s">
        <v>496</v>
      </c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2"/>
    </row>
    <row r="5" spans="2:13" ht="14.1" customHeight="1">
      <c r="B5" s="645" t="s">
        <v>497</v>
      </c>
      <c r="C5" s="645"/>
      <c r="D5" s="645"/>
      <c r="E5" s="645"/>
      <c r="F5" s="623" t="s">
        <v>498</v>
      </c>
      <c r="G5" s="623"/>
      <c r="H5" s="623"/>
      <c r="I5" s="623"/>
      <c r="J5" s="623" t="s">
        <v>499</v>
      </c>
      <c r="K5" s="623"/>
      <c r="L5" s="643" t="s">
        <v>500</v>
      </c>
      <c r="M5" s="643" t="s">
        <v>501</v>
      </c>
    </row>
    <row r="6" spans="2:13" ht="14.1" customHeight="1">
      <c r="B6" s="645"/>
      <c r="C6" s="645"/>
      <c r="D6" s="645"/>
      <c r="E6" s="645"/>
      <c r="F6" s="643" t="s">
        <v>502</v>
      </c>
      <c r="G6" s="643"/>
      <c r="H6" s="643" t="s">
        <v>503</v>
      </c>
      <c r="I6" s="643"/>
      <c r="J6" s="8"/>
      <c r="K6" s="8"/>
      <c r="L6" s="643"/>
      <c r="M6" s="643"/>
    </row>
    <row r="7" spans="2:13" ht="16.5">
      <c r="B7" s="645"/>
      <c r="C7" s="645"/>
      <c r="D7" s="645"/>
      <c r="E7" s="645"/>
      <c r="F7" s="4"/>
      <c r="G7" s="49" t="s">
        <v>504</v>
      </c>
      <c r="H7" s="49"/>
      <c r="I7" s="49" t="s">
        <v>505</v>
      </c>
      <c r="J7" s="50" t="s">
        <v>506</v>
      </c>
      <c r="K7" s="49" t="s">
        <v>507</v>
      </c>
      <c r="L7" s="643"/>
      <c r="M7" s="643"/>
    </row>
    <row r="8" spans="2:13" ht="15" customHeight="1">
      <c r="B8" s="647" t="s">
        <v>508</v>
      </c>
      <c r="C8" s="648"/>
      <c r="D8" s="648"/>
      <c r="E8" s="648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49" t="s">
        <v>509</v>
      </c>
      <c r="C9" s="650"/>
      <c r="D9" s="650"/>
      <c r="E9" s="650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44" t="s">
        <v>510</v>
      </c>
      <c r="E10" s="644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511</v>
      </c>
      <c r="E11" s="60" t="s">
        <v>512</v>
      </c>
      <c r="F11" s="12"/>
      <c r="G11" s="52" t="s">
        <v>513</v>
      </c>
      <c r="H11" s="102"/>
      <c r="I11" s="103"/>
      <c r="J11" s="102"/>
      <c r="K11" s="12" t="s">
        <v>514</v>
      </c>
      <c r="L11" s="52" t="s">
        <v>515</v>
      </c>
      <c r="M11" s="102"/>
    </row>
    <row r="12" spans="2:13" ht="16.5">
      <c r="B12" s="57"/>
      <c r="C12" s="58"/>
      <c r="D12" s="59" t="s">
        <v>516</v>
      </c>
      <c r="E12" s="60" t="s">
        <v>190</v>
      </c>
      <c r="F12" s="12"/>
      <c r="G12" s="52" t="s">
        <v>517</v>
      </c>
      <c r="H12" s="102"/>
      <c r="I12" s="103"/>
      <c r="J12" s="102"/>
      <c r="K12" s="12" t="s">
        <v>514</v>
      </c>
      <c r="L12" s="52" t="s">
        <v>515</v>
      </c>
      <c r="M12" s="102"/>
    </row>
    <row r="13" spans="2:13" ht="16.5">
      <c r="B13" s="57"/>
      <c r="C13" s="58"/>
      <c r="D13" s="59" t="s">
        <v>518</v>
      </c>
      <c r="E13" s="60" t="s">
        <v>519</v>
      </c>
      <c r="F13" s="12"/>
      <c r="G13" s="52" t="s">
        <v>520</v>
      </c>
      <c r="H13" s="102"/>
      <c r="I13" s="103"/>
      <c r="J13" s="102"/>
      <c r="K13" s="12" t="s">
        <v>514</v>
      </c>
      <c r="L13" s="52" t="s">
        <v>515</v>
      </c>
      <c r="M13" s="102"/>
    </row>
    <row r="14" spans="2:13" ht="15">
      <c r="B14" s="13"/>
      <c r="C14" s="56">
        <v>2</v>
      </c>
      <c r="D14" s="644" t="s">
        <v>521</v>
      </c>
      <c r="E14" s="644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511</v>
      </c>
      <c r="E15" s="60" t="s">
        <v>512</v>
      </c>
      <c r="F15" s="12"/>
      <c r="G15" s="52" t="s">
        <v>513</v>
      </c>
      <c r="H15" s="12"/>
      <c r="I15" s="103"/>
      <c r="J15" s="102"/>
      <c r="K15" s="12" t="s">
        <v>514</v>
      </c>
      <c r="L15" s="52" t="s">
        <v>515</v>
      </c>
      <c r="M15" s="102"/>
    </row>
    <row r="16" spans="2:13" ht="16.5">
      <c r="B16" s="57"/>
      <c r="C16" s="58"/>
      <c r="D16" s="59" t="s">
        <v>516</v>
      </c>
      <c r="E16" s="60" t="s">
        <v>190</v>
      </c>
      <c r="F16" s="12"/>
      <c r="G16" s="52" t="s">
        <v>517</v>
      </c>
      <c r="H16" s="12"/>
      <c r="I16" s="103"/>
      <c r="J16" s="102"/>
      <c r="K16" s="12" t="s">
        <v>514</v>
      </c>
      <c r="L16" s="52" t="s">
        <v>515</v>
      </c>
      <c r="M16" s="102"/>
    </row>
    <row r="17" spans="2:13" ht="16.5">
      <c r="B17" s="57"/>
      <c r="C17" s="58"/>
      <c r="D17" s="59" t="s">
        <v>518</v>
      </c>
      <c r="E17" s="60" t="s">
        <v>519</v>
      </c>
      <c r="F17" s="12"/>
      <c r="G17" s="52" t="s">
        <v>520</v>
      </c>
      <c r="H17" s="12"/>
      <c r="I17" s="103"/>
      <c r="J17" s="102"/>
      <c r="K17" s="12" t="s">
        <v>514</v>
      </c>
      <c r="L17" s="52" t="s">
        <v>515</v>
      </c>
      <c r="M17" s="102"/>
    </row>
    <row r="18" spans="2:13" ht="16.5" customHeight="1">
      <c r="B18" s="13"/>
      <c r="C18" s="56">
        <v>3</v>
      </c>
      <c r="D18" s="644" t="s">
        <v>522</v>
      </c>
      <c r="E18" s="644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511</v>
      </c>
      <c r="E19" s="60" t="s">
        <v>512</v>
      </c>
      <c r="F19" s="12"/>
      <c r="G19" s="52" t="s">
        <v>523</v>
      </c>
      <c r="H19" s="12"/>
      <c r="I19" s="103"/>
      <c r="J19" s="102"/>
      <c r="K19" s="12" t="s">
        <v>514</v>
      </c>
      <c r="L19" s="52" t="s">
        <v>524</v>
      </c>
      <c r="M19" s="102"/>
    </row>
    <row r="20" spans="2:13" ht="15">
      <c r="B20" s="57"/>
      <c r="C20" s="58"/>
      <c r="D20" s="59" t="s">
        <v>516</v>
      </c>
      <c r="E20" s="60" t="s">
        <v>190</v>
      </c>
      <c r="F20" s="12"/>
      <c r="G20" s="52" t="s">
        <v>525</v>
      </c>
      <c r="H20" s="12"/>
      <c r="I20" s="103"/>
      <c r="J20" s="102"/>
      <c r="K20" s="12" t="s">
        <v>514</v>
      </c>
      <c r="L20" s="52" t="s">
        <v>524</v>
      </c>
      <c r="M20" s="102"/>
    </row>
    <row r="21" spans="2:13" ht="16.5">
      <c r="B21" s="57"/>
      <c r="C21" s="58"/>
      <c r="D21" s="59" t="s">
        <v>518</v>
      </c>
      <c r="E21" s="60" t="s">
        <v>519</v>
      </c>
      <c r="F21" s="12"/>
      <c r="G21" s="52" t="s">
        <v>520</v>
      </c>
      <c r="H21" s="12"/>
      <c r="I21" s="103"/>
      <c r="J21" s="102"/>
      <c r="K21" s="12" t="s">
        <v>514</v>
      </c>
      <c r="L21" s="52" t="s">
        <v>524</v>
      </c>
      <c r="M21" s="102"/>
    </row>
    <row r="22" spans="2:13" ht="16.5" customHeight="1">
      <c r="B22" s="13"/>
      <c r="C22" s="56">
        <v>4</v>
      </c>
      <c r="D22" s="644" t="s">
        <v>526</v>
      </c>
      <c r="E22" s="644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511</v>
      </c>
      <c r="E23" s="83" t="s">
        <v>527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528</v>
      </c>
      <c r="F24" s="12"/>
      <c r="G24" s="52" t="s">
        <v>529</v>
      </c>
      <c r="H24" s="12"/>
      <c r="I24" s="103"/>
      <c r="J24" s="102"/>
      <c r="K24" s="12" t="s">
        <v>514</v>
      </c>
      <c r="L24" s="52" t="s">
        <v>530</v>
      </c>
      <c r="M24" s="102"/>
    </row>
    <row r="25" spans="2:13" ht="16.5">
      <c r="B25" s="57"/>
      <c r="C25" s="58"/>
      <c r="D25" s="59"/>
      <c r="E25" s="64" t="s">
        <v>531</v>
      </c>
      <c r="F25" s="12"/>
      <c r="G25" s="52" t="s">
        <v>532</v>
      </c>
      <c r="H25" s="12"/>
      <c r="I25" s="103"/>
      <c r="J25" s="102"/>
      <c r="K25" s="12" t="s">
        <v>514</v>
      </c>
      <c r="L25" s="52" t="s">
        <v>530</v>
      </c>
      <c r="M25" s="102"/>
    </row>
    <row r="26" spans="2:13" ht="30.75" customHeight="1">
      <c r="B26" s="65"/>
      <c r="C26" s="66"/>
      <c r="D26" s="59" t="s">
        <v>516</v>
      </c>
      <c r="E26" s="60" t="s">
        <v>533</v>
      </c>
      <c r="F26" s="51"/>
      <c r="G26" s="52" t="s">
        <v>534</v>
      </c>
      <c r="H26" s="51"/>
      <c r="I26" s="103"/>
      <c r="J26" s="102"/>
      <c r="K26" s="12" t="s">
        <v>514</v>
      </c>
      <c r="L26" s="52" t="s">
        <v>530</v>
      </c>
      <c r="M26" s="102"/>
    </row>
    <row r="27" spans="2:13" ht="16.5">
      <c r="B27" s="65"/>
      <c r="C27" s="66"/>
      <c r="D27" s="59" t="s">
        <v>518</v>
      </c>
      <c r="E27" s="60" t="s">
        <v>535</v>
      </c>
      <c r="F27" s="51"/>
      <c r="G27" s="52" t="s">
        <v>536</v>
      </c>
      <c r="H27" s="51"/>
      <c r="I27" s="103"/>
      <c r="J27" s="102"/>
      <c r="K27" s="12" t="s">
        <v>514</v>
      </c>
      <c r="L27" s="52" t="s">
        <v>530</v>
      </c>
      <c r="M27" s="102"/>
    </row>
    <row r="28" spans="2:13" ht="28.5" customHeight="1">
      <c r="B28" s="65"/>
      <c r="C28" s="66"/>
      <c r="D28" s="59" t="s">
        <v>537</v>
      </c>
      <c r="E28" s="60" t="s">
        <v>538</v>
      </c>
      <c r="F28" s="51"/>
      <c r="G28" s="52" t="s">
        <v>534</v>
      </c>
      <c r="H28" s="51"/>
      <c r="I28" s="103"/>
      <c r="J28" s="102"/>
      <c r="K28" s="12" t="s">
        <v>514</v>
      </c>
      <c r="L28" s="52" t="s">
        <v>530</v>
      </c>
      <c r="M28" s="102"/>
    </row>
    <row r="29" spans="2:13" ht="16.5" customHeight="1">
      <c r="B29" s="13"/>
      <c r="C29" s="56">
        <v>5</v>
      </c>
      <c r="D29" s="644" t="s">
        <v>539</v>
      </c>
      <c r="E29" s="644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540</v>
      </c>
      <c r="E30" s="60" t="s">
        <v>541</v>
      </c>
      <c r="F30" s="12"/>
      <c r="G30" s="52" t="s">
        <v>542</v>
      </c>
      <c r="H30" s="12"/>
      <c r="I30" s="103"/>
      <c r="J30" s="102"/>
      <c r="K30" s="12" t="s">
        <v>514</v>
      </c>
      <c r="L30" s="52" t="s">
        <v>543</v>
      </c>
      <c r="M30" s="102"/>
    </row>
    <row r="31" spans="2:13" ht="16.5">
      <c r="B31" s="57"/>
      <c r="C31" s="58"/>
      <c r="D31" s="59" t="s">
        <v>544</v>
      </c>
      <c r="E31" s="60" t="s">
        <v>519</v>
      </c>
      <c r="F31" s="12"/>
      <c r="G31" s="52" t="s">
        <v>542</v>
      </c>
      <c r="H31" s="12"/>
      <c r="I31" s="103"/>
      <c r="J31" s="102"/>
      <c r="K31" s="12" t="s">
        <v>514</v>
      </c>
      <c r="L31" s="52" t="s">
        <v>545</v>
      </c>
      <c r="M31" s="102"/>
    </row>
    <row r="32" spans="2:13" ht="24.75" customHeight="1">
      <c r="B32" s="13"/>
      <c r="C32" s="56">
        <v>6</v>
      </c>
      <c r="D32" s="644" t="s">
        <v>546</v>
      </c>
      <c r="E32" s="644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540</v>
      </c>
      <c r="E33" s="60" t="s">
        <v>541</v>
      </c>
      <c r="F33" s="12"/>
      <c r="G33" s="52" t="s">
        <v>547</v>
      </c>
      <c r="H33" s="12"/>
      <c r="I33" s="103"/>
      <c r="J33" s="12"/>
      <c r="K33" s="12" t="s">
        <v>514</v>
      </c>
      <c r="L33" s="52" t="s">
        <v>548</v>
      </c>
      <c r="M33" s="102"/>
    </row>
    <row r="34" spans="2:13" ht="16.5" customHeight="1">
      <c r="B34" s="13"/>
      <c r="C34" s="56">
        <v>7</v>
      </c>
      <c r="D34" s="644" t="s">
        <v>549</v>
      </c>
      <c r="E34" s="644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540</v>
      </c>
      <c r="E35" s="60" t="s">
        <v>512</v>
      </c>
      <c r="F35" s="12"/>
      <c r="G35" s="52" t="s">
        <v>550</v>
      </c>
      <c r="H35" s="12"/>
      <c r="I35" s="103"/>
      <c r="J35" s="102"/>
      <c r="K35" s="12" t="s">
        <v>514</v>
      </c>
      <c r="L35" s="52" t="s">
        <v>551</v>
      </c>
      <c r="M35" s="102"/>
    </row>
    <row r="36" spans="2:13" ht="16.5">
      <c r="B36" s="57"/>
      <c r="C36" s="58"/>
      <c r="D36" s="59" t="s">
        <v>544</v>
      </c>
      <c r="E36" s="60" t="s">
        <v>190</v>
      </c>
      <c r="F36" s="12"/>
      <c r="G36" s="52" t="s">
        <v>529</v>
      </c>
      <c r="H36" s="12"/>
      <c r="I36" s="103"/>
      <c r="J36" s="102"/>
      <c r="K36" s="12" t="s">
        <v>514</v>
      </c>
      <c r="L36" s="52" t="s">
        <v>551</v>
      </c>
      <c r="M36" s="102"/>
    </row>
    <row r="37" spans="2:13" ht="16.5">
      <c r="B37" s="57"/>
      <c r="C37" s="58"/>
      <c r="D37" s="59" t="s">
        <v>518</v>
      </c>
      <c r="E37" s="60" t="s">
        <v>519</v>
      </c>
      <c r="F37" s="12"/>
      <c r="G37" s="52" t="s">
        <v>532</v>
      </c>
      <c r="H37" s="12"/>
      <c r="I37" s="103"/>
      <c r="J37" s="103"/>
      <c r="K37" s="12" t="s">
        <v>514</v>
      </c>
      <c r="L37" s="52" t="s">
        <v>551</v>
      </c>
      <c r="M37" s="102"/>
    </row>
    <row r="38" spans="2:13" ht="15" customHeight="1">
      <c r="B38" s="649" t="s">
        <v>552</v>
      </c>
      <c r="C38" s="650"/>
      <c r="D38" s="650"/>
      <c r="E38" s="650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44" t="s">
        <v>513</v>
      </c>
      <c r="E39" s="644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511</v>
      </c>
      <c r="E40" s="60" t="s">
        <v>553</v>
      </c>
      <c r="F40" s="12"/>
      <c r="G40" s="53" t="s">
        <v>513</v>
      </c>
      <c r="H40" s="12"/>
      <c r="I40" s="103"/>
      <c r="J40" s="104"/>
      <c r="K40" s="104"/>
      <c r="L40" s="52" t="s">
        <v>554</v>
      </c>
      <c r="M40" s="102"/>
    </row>
    <row r="41" spans="2:13" ht="20.25">
      <c r="B41" s="65"/>
      <c r="C41" s="66"/>
      <c r="D41" s="67" t="s">
        <v>516</v>
      </c>
      <c r="E41" s="60" t="s">
        <v>555</v>
      </c>
      <c r="F41" s="12"/>
      <c r="G41" s="53" t="s">
        <v>556</v>
      </c>
      <c r="H41" s="12"/>
      <c r="I41" s="103"/>
      <c r="J41" s="104"/>
      <c r="K41" s="104"/>
      <c r="L41" s="52" t="s">
        <v>554</v>
      </c>
      <c r="M41" s="102"/>
    </row>
    <row r="42" spans="2:13" ht="20.25">
      <c r="B42" s="65"/>
      <c r="C42" s="66"/>
      <c r="D42" s="67" t="s">
        <v>518</v>
      </c>
      <c r="E42" s="60" t="s">
        <v>557</v>
      </c>
      <c r="F42" s="12"/>
      <c r="G42" s="53" t="s">
        <v>513</v>
      </c>
      <c r="H42" s="12"/>
      <c r="I42" s="103"/>
      <c r="J42" s="104"/>
      <c r="K42" s="104"/>
      <c r="L42" s="52" t="s">
        <v>554</v>
      </c>
      <c r="M42" s="102"/>
    </row>
    <row r="43" spans="2:13" ht="20.25">
      <c r="B43" s="65"/>
      <c r="C43" s="66"/>
      <c r="D43" s="67" t="s">
        <v>537</v>
      </c>
      <c r="E43" s="60" t="s">
        <v>558</v>
      </c>
      <c r="F43" s="12"/>
      <c r="G43" s="53" t="s">
        <v>559</v>
      </c>
      <c r="H43" s="12"/>
      <c r="I43" s="103"/>
      <c r="J43" s="104"/>
      <c r="K43" s="104"/>
      <c r="L43" s="52" t="s">
        <v>554</v>
      </c>
      <c r="M43" s="102"/>
    </row>
    <row r="44" spans="2:13" ht="15">
      <c r="B44" s="65"/>
      <c r="C44" s="66"/>
      <c r="D44" s="67" t="s">
        <v>560</v>
      </c>
      <c r="E44" s="60" t="s">
        <v>561</v>
      </c>
      <c r="F44" s="12"/>
      <c r="G44" s="53" t="s">
        <v>562</v>
      </c>
      <c r="H44" s="12"/>
      <c r="I44" s="103"/>
      <c r="J44" s="104"/>
      <c r="K44" s="104"/>
      <c r="L44" s="52" t="s">
        <v>554</v>
      </c>
      <c r="M44" s="102"/>
    </row>
    <row r="45" spans="2:13" ht="12.95" customHeight="1">
      <c r="B45" s="13"/>
      <c r="C45" s="56">
        <v>2</v>
      </c>
      <c r="D45" s="644" t="s">
        <v>563</v>
      </c>
      <c r="E45" s="644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511</v>
      </c>
      <c r="E46" s="60" t="s">
        <v>564</v>
      </c>
      <c r="F46" s="12"/>
      <c r="G46" s="53" t="s">
        <v>565</v>
      </c>
      <c r="H46" s="12"/>
      <c r="I46" s="103"/>
      <c r="J46" s="104"/>
      <c r="K46" s="104"/>
      <c r="L46" s="52" t="s">
        <v>515</v>
      </c>
      <c r="M46" s="102"/>
    </row>
    <row r="47" spans="2:13" ht="20.25">
      <c r="B47" s="65"/>
      <c r="C47" s="66"/>
      <c r="D47" s="67" t="s">
        <v>516</v>
      </c>
      <c r="E47" s="60" t="s">
        <v>566</v>
      </c>
      <c r="F47" s="12"/>
      <c r="G47" s="53" t="s">
        <v>565</v>
      </c>
      <c r="H47" s="12"/>
      <c r="I47" s="103"/>
      <c r="J47" s="104"/>
      <c r="K47" s="104"/>
      <c r="L47" s="52" t="s">
        <v>515</v>
      </c>
      <c r="M47" s="102"/>
    </row>
    <row r="48" spans="2:13" ht="20.25">
      <c r="B48" s="65"/>
      <c r="C48" s="66"/>
      <c r="D48" s="67" t="s">
        <v>518</v>
      </c>
      <c r="E48" s="60" t="s">
        <v>567</v>
      </c>
      <c r="F48" s="12"/>
      <c r="G48" s="53" t="s">
        <v>565</v>
      </c>
      <c r="H48" s="12"/>
      <c r="I48" s="103"/>
      <c r="J48" s="104"/>
      <c r="K48" s="104"/>
      <c r="L48" s="52" t="s">
        <v>515</v>
      </c>
      <c r="M48" s="102"/>
    </row>
    <row r="49" spans="2:13" ht="16.5">
      <c r="B49" s="65"/>
      <c r="C49" s="66"/>
      <c r="D49" s="67" t="s">
        <v>537</v>
      </c>
      <c r="E49" s="60" t="s">
        <v>568</v>
      </c>
      <c r="F49" s="12"/>
      <c r="G49" s="53" t="s">
        <v>569</v>
      </c>
      <c r="H49" s="12"/>
      <c r="I49" s="103"/>
      <c r="J49" s="104"/>
      <c r="K49" s="104"/>
      <c r="L49" s="52" t="s">
        <v>515</v>
      </c>
      <c r="M49" s="102"/>
    </row>
    <row r="50" spans="2:13" ht="12.95" customHeight="1">
      <c r="B50" s="13"/>
      <c r="C50" s="56">
        <v>3</v>
      </c>
      <c r="D50" s="644" t="s">
        <v>570</v>
      </c>
      <c r="E50" s="644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540</v>
      </c>
      <c r="E51" s="60" t="s">
        <v>571</v>
      </c>
      <c r="F51" s="12"/>
      <c r="G51" s="53" t="s">
        <v>572</v>
      </c>
      <c r="H51" s="12"/>
      <c r="I51" s="103"/>
      <c r="J51" s="104"/>
      <c r="K51" s="104"/>
      <c r="L51" s="52" t="s">
        <v>543</v>
      </c>
      <c r="M51" s="102"/>
    </row>
    <row r="52" spans="2:13" ht="16.5">
      <c r="B52" s="65"/>
      <c r="C52" s="66"/>
      <c r="D52" s="67" t="s">
        <v>544</v>
      </c>
      <c r="E52" s="60" t="s">
        <v>573</v>
      </c>
      <c r="F52" s="12"/>
      <c r="G52" s="53" t="s">
        <v>572</v>
      </c>
      <c r="H52" s="12"/>
      <c r="I52" s="103"/>
      <c r="J52" s="104"/>
      <c r="K52" s="104"/>
      <c r="L52" s="52" t="s">
        <v>543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47" t="s">
        <v>574</v>
      </c>
      <c r="C54" s="648"/>
      <c r="D54" s="648"/>
      <c r="E54" s="648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49" t="s">
        <v>509</v>
      </c>
      <c r="C55" s="650"/>
      <c r="D55" s="650"/>
      <c r="E55" s="650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44" t="s">
        <v>575</v>
      </c>
      <c r="E56" s="644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511</v>
      </c>
      <c r="E57" s="60" t="s">
        <v>576</v>
      </c>
      <c r="F57" s="12"/>
      <c r="G57" s="52" t="s">
        <v>577</v>
      </c>
      <c r="H57" s="12"/>
      <c r="I57" s="103"/>
      <c r="J57" s="102"/>
      <c r="K57" s="12" t="s">
        <v>514</v>
      </c>
      <c r="L57" s="52" t="s">
        <v>578</v>
      </c>
      <c r="M57" s="102"/>
    </row>
    <row r="58" spans="2:13" ht="16.5">
      <c r="B58" s="57"/>
      <c r="C58" s="58"/>
      <c r="D58" s="59" t="s">
        <v>516</v>
      </c>
      <c r="E58" s="60" t="s">
        <v>579</v>
      </c>
      <c r="F58" s="12"/>
      <c r="G58" s="52" t="s">
        <v>580</v>
      </c>
      <c r="H58" s="12"/>
      <c r="I58" s="103"/>
      <c r="J58" s="102"/>
      <c r="K58" s="12" t="s">
        <v>514</v>
      </c>
      <c r="L58" s="52" t="s">
        <v>578</v>
      </c>
      <c r="M58" s="102"/>
    </row>
    <row r="59" spans="2:13" ht="16.5">
      <c r="B59" s="57"/>
      <c r="C59" s="58"/>
      <c r="D59" s="59" t="s">
        <v>518</v>
      </c>
      <c r="E59" s="60" t="s">
        <v>581</v>
      </c>
      <c r="F59" s="12"/>
      <c r="G59" s="52" t="s">
        <v>580</v>
      </c>
      <c r="H59" s="12"/>
      <c r="I59" s="103"/>
      <c r="J59" s="102"/>
      <c r="K59" s="12" t="s">
        <v>514</v>
      </c>
      <c r="L59" s="52" t="s">
        <v>578</v>
      </c>
      <c r="M59" s="102"/>
    </row>
    <row r="60" spans="2:13" ht="16.5">
      <c r="B60" s="57"/>
      <c r="C60" s="58"/>
      <c r="D60" s="59" t="s">
        <v>537</v>
      </c>
      <c r="E60" s="60" t="s">
        <v>582</v>
      </c>
      <c r="F60" s="12"/>
      <c r="G60" s="52" t="s">
        <v>580</v>
      </c>
      <c r="H60" s="12"/>
      <c r="I60" s="103"/>
      <c r="J60" s="102"/>
      <c r="K60" s="12" t="s">
        <v>514</v>
      </c>
      <c r="L60" s="52" t="s">
        <v>578</v>
      </c>
      <c r="M60" s="102"/>
    </row>
    <row r="61" spans="2:13" ht="16.5">
      <c r="B61" s="57"/>
      <c r="C61" s="58"/>
      <c r="D61" s="59" t="s">
        <v>560</v>
      </c>
      <c r="E61" s="60" t="s">
        <v>583</v>
      </c>
      <c r="F61" s="12"/>
      <c r="G61" s="52"/>
      <c r="H61" s="12"/>
      <c r="I61" s="103"/>
      <c r="J61" s="102"/>
      <c r="K61" s="12" t="s">
        <v>514</v>
      </c>
      <c r="L61" s="52" t="s">
        <v>584</v>
      </c>
      <c r="M61" s="102"/>
    </row>
    <row r="62" spans="2:13" ht="12.95" customHeight="1">
      <c r="B62" s="649" t="s">
        <v>552</v>
      </c>
      <c r="C62" s="650"/>
      <c r="D62" s="650"/>
      <c r="E62" s="650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53" t="s">
        <v>585</v>
      </c>
      <c r="E63" s="654"/>
      <c r="F63" s="12"/>
      <c r="G63" s="53" t="s">
        <v>586</v>
      </c>
      <c r="H63" s="12"/>
      <c r="I63" s="103"/>
      <c r="J63" s="104"/>
      <c r="K63" s="104"/>
      <c r="L63" s="52" t="s">
        <v>587</v>
      </c>
      <c r="M63" s="102"/>
    </row>
    <row r="64" spans="2:13" ht="20.25">
      <c r="B64" s="13"/>
      <c r="C64" s="58">
        <v>2</v>
      </c>
      <c r="D64" s="653" t="s">
        <v>588</v>
      </c>
      <c r="E64" s="654"/>
      <c r="F64" s="12"/>
      <c r="G64" s="53" t="s">
        <v>586</v>
      </c>
      <c r="H64" s="12"/>
      <c r="I64" s="103"/>
      <c r="J64" s="104"/>
      <c r="K64" s="104"/>
      <c r="L64" s="52" t="s">
        <v>587</v>
      </c>
      <c r="M64" s="102"/>
    </row>
    <row r="65" spans="2:13" ht="20.25">
      <c r="B65" s="13"/>
      <c r="C65" s="58">
        <v>3</v>
      </c>
      <c r="D65" s="653" t="s">
        <v>589</v>
      </c>
      <c r="E65" s="654"/>
      <c r="F65" s="12"/>
      <c r="G65" s="53" t="s">
        <v>586</v>
      </c>
      <c r="H65" s="12"/>
      <c r="I65" s="103"/>
      <c r="J65" s="104"/>
      <c r="K65" s="104"/>
      <c r="L65" s="52" t="s">
        <v>590</v>
      </c>
      <c r="M65" s="102"/>
    </row>
    <row r="66" spans="2:13" ht="15" customHeight="1">
      <c r="B66" s="647" t="s">
        <v>591</v>
      </c>
      <c r="C66" s="648"/>
      <c r="D66" s="648"/>
      <c r="E66" s="648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51" t="s">
        <v>509</v>
      </c>
      <c r="C67" s="652"/>
      <c r="D67" s="652"/>
      <c r="E67" s="652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44" t="s">
        <v>592</v>
      </c>
      <c r="E68" s="644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511</v>
      </c>
      <c r="E69" s="60" t="s">
        <v>593</v>
      </c>
      <c r="F69" s="12"/>
      <c r="G69" s="105"/>
      <c r="H69" s="102"/>
      <c r="I69" s="103"/>
      <c r="J69" s="102"/>
      <c r="K69" s="12" t="s">
        <v>514</v>
      </c>
      <c r="L69" s="52" t="s">
        <v>594</v>
      </c>
      <c r="M69" s="102"/>
    </row>
    <row r="70" spans="2:13" ht="12.95" customHeight="1">
      <c r="B70" s="57"/>
      <c r="C70" s="58"/>
      <c r="D70" s="59" t="s">
        <v>516</v>
      </c>
      <c r="E70" s="60" t="s">
        <v>595</v>
      </c>
      <c r="F70" s="12"/>
      <c r="G70" s="105"/>
      <c r="H70" s="102"/>
      <c r="I70" s="103"/>
      <c r="J70" s="102"/>
      <c r="K70" s="12" t="s">
        <v>514</v>
      </c>
      <c r="L70" s="52" t="s">
        <v>594</v>
      </c>
      <c r="M70" s="102"/>
    </row>
    <row r="71" spans="2:13" ht="12.95" customHeight="1"/>
    <row r="72" spans="2:13" ht="12.95" hidden="1" customHeight="1"/>
    <row r="73" spans="2:13" ht="12.95" hidden="1" customHeight="1"/>
  </sheetData>
  <sheetProtection password="CC59" sheet="1" objects="1" scenarios="1" selectLockedCells="1"/>
  <mergeCells count="34"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  <mergeCell ref="D56:E56"/>
    <mergeCell ref="D18:E18"/>
    <mergeCell ref="D22:E22"/>
    <mergeCell ref="D29:E29"/>
    <mergeCell ref="D32:E32"/>
    <mergeCell ref="D34:E34"/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="110" zoomScaleNormal="110" zoomScaleSheetLayoutView="100" workbookViewId="0">
      <selection activeCell="F18" sqref="F18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59" t="s">
        <v>600</v>
      </c>
      <c r="C1" s="459"/>
      <c r="D1" s="459"/>
      <c r="E1" s="459"/>
      <c r="F1" s="459"/>
      <c r="G1" s="459"/>
      <c r="H1" s="459"/>
      <c r="I1" s="459"/>
      <c r="J1" s="459"/>
      <c r="K1" s="1"/>
    </row>
    <row r="2" spans="1:11">
      <c r="B2" s="450" t="s">
        <v>685</v>
      </c>
      <c r="C2" s="451"/>
      <c r="D2" s="451"/>
      <c r="E2" s="451"/>
      <c r="F2" s="451"/>
      <c r="G2" s="451"/>
      <c r="H2" s="451"/>
      <c r="I2" s="451"/>
      <c r="J2" s="452"/>
    </row>
    <row r="3" spans="1:11">
      <c r="B3" s="467" t="s">
        <v>121</v>
      </c>
      <c r="C3" s="468"/>
      <c r="D3" s="468"/>
      <c r="E3" s="468"/>
      <c r="F3" s="468"/>
      <c r="G3" s="468"/>
      <c r="H3" s="468"/>
      <c r="I3" s="468"/>
      <c r="J3" s="469"/>
    </row>
    <row r="4" spans="1:11">
      <c r="B4" s="472" t="str">
        <f>+'Formato 1'!B4:G4</f>
        <v>Al 31 de Marzo de 2019</v>
      </c>
      <c r="C4" s="473"/>
      <c r="D4" s="473"/>
      <c r="E4" s="473"/>
      <c r="F4" s="473"/>
      <c r="G4" s="473"/>
      <c r="H4" s="473"/>
      <c r="I4" s="473"/>
      <c r="J4" s="474"/>
    </row>
    <row r="5" spans="1:11">
      <c r="B5" s="475"/>
      <c r="C5" s="476"/>
      <c r="D5" s="476"/>
      <c r="E5" s="476"/>
      <c r="F5" s="476"/>
      <c r="G5" s="476"/>
      <c r="H5" s="476"/>
      <c r="I5" s="476"/>
      <c r="J5" s="477"/>
    </row>
    <row r="6" spans="1:11" ht="41.25">
      <c r="B6" s="478" t="s">
        <v>122</v>
      </c>
      <c r="C6" s="478"/>
      <c r="D6" s="126" t="s">
        <v>704</v>
      </c>
      <c r="E6" s="126" t="s">
        <v>123</v>
      </c>
      <c r="F6" s="126" t="s">
        <v>124</v>
      </c>
      <c r="G6" s="126" t="s">
        <v>125</v>
      </c>
      <c r="H6" s="126" t="s">
        <v>601</v>
      </c>
      <c r="I6" s="126" t="s">
        <v>126</v>
      </c>
      <c r="J6" s="126" t="s">
        <v>127</v>
      </c>
    </row>
    <row r="7" spans="1:11" ht="27.75" customHeight="1">
      <c r="B7" s="465"/>
      <c r="C7" s="466"/>
      <c r="D7" s="325"/>
      <c r="E7" s="325"/>
      <c r="F7" s="325"/>
      <c r="G7" s="325"/>
      <c r="H7" s="325"/>
      <c r="I7" s="325"/>
      <c r="J7" s="325"/>
      <c r="K7" s="238"/>
    </row>
    <row r="8" spans="1:11" ht="27.75" customHeight="1">
      <c r="B8" s="461" t="s">
        <v>128</v>
      </c>
      <c r="C8" s="462"/>
      <c r="D8" s="326">
        <f>D9+D13</f>
        <v>0</v>
      </c>
      <c r="E8" s="326">
        <f>E9+E13</f>
        <v>0</v>
      </c>
      <c r="F8" s="326">
        <f>F9+F13</f>
        <v>0</v>
      </c>
      <c r="G8" s="326">
        <f>G9+G13</f>
        <v>0</v>
      </c>
      <c r="H8" s="326">
        <f t="shared" ref="H8:H16" si="0">D8+E8+F8+G8</f>
        <v>0</v>
      </c>
      <c r="I8" s="327"/>
      <c r="J8" s="327"/>
      <c r="K8" s="238"/>
    </row>
    <row r="9" spans="1:11" ht="27.75" customHeight="1">
      <c r="B9" s="328"/>
      <c r="C9" s="329" t="s">
        <v>129</v>
      </c>
      <c r="D9" s="326">
        <f>D10+D11+D12</f>
        <v>0</v>
      </c>
      <c r="E9" s="326">
        <f>E10+E11+E12</f>
        <v>0</v>
      </c>
      <c r="F9" s="326">
        <f>F10+F11+F12</f>
        <v>0</v>
      </c>
      <c r="G9" s="326">
        <f>G10+G11+G12</f>
        <v>0</v>
      </c>
      <c r="H9" s="326">
        <f t="shared" si="0"/>
        <v>0</v>
      </c>
      <c r="I9" s="327"/>
      <c r="J9" s="330"/>
      <c r="K9" s="238"/>
    </row>
    <row r="10" spans="1:11" ht="27.75" customHeight="1">
      <c r="B10" s="407"/>
      <c r="C10" s="331" t="s">
        <v>130</v>
      </c>
      <c r="D10" s="327">
        <v>0</v>
      </c>
      <c r="E10" s="327">
        <v>0</v>
      </c>
      <c r="F10" s="327">
        <v>0</v>
      </c>
      <c r="G10" s="327">
        <v>0</v>
      </c>
      <c r="H10" s="332">
        <f t="shared" si="0"/>
        <v>0</v>
      </c>
      <c r="I10" s="327"/>
      <c r="J10" s="327"/>
      <c r="K10" s="238"/>
    </row>
    <row r="11" spans="1:11" ht="27.75" customHeight="1">
      <c r="B11" s="333"/>
      <c r="C11" s="331" t="s">
        <v>131</v>
      </c>
      <c r="D11" s="327">
        <v>0</v>
      </c>
      <c r="E11" s="327">
        <v>0</v>
      </c>
      <c r="F11" s="327">
        <v>0</v>
      </c>
      <c r="G11" s="327">
        <v>0</v>
      </c>
      <c r="H11" s="332">
        <f t="shared" si="0"/>
        <v>0</v>
      </c>
      <c r="I11" s="327"/>
      <c r="J11" s="327"/>
      <c r="K11" s="238"/>
    </row>
    <row r="12" spans="1:11" ht="27.75" customHeight="1">
      <c r="B12" s="333"/>
      <c r="C12" s="331" t="s">
        <v>132</v>
      </c>
      <c r="D12" s="327">
        <v>0</v>
      </c>
      <c r="E12" s="327">
        <v>0</v>
      </c>
      <c r="F12" s="327">
        <v>0</v>
      </c>
      <c r="G12" s="327">
        <v>0</v>
      </c>
      <c r="H12" s="332">
        <f t="shared" si="0"/>
        <v>0</v>
      </c>
      <c r="I12" s="327"/>
      <c r="J12" s="327"/>
      <c r="K12" s="238"/>
    </row>
    <row r="13" spans="1:11" ht="27.75" customHeight="1">
      <c r="B13" s="328"/>
      <c r="C13" s="329" t="s">
        <v>133</v>
      </c>
      <c r="D13" s="332">
        <f>D14+D15+D16</f>
        <v>0</v>
      </c>
      <c r="E13" s="332">
        <f>E14+E15+E16</f>
        <v>0</v>
      </c>
      <c r="F13" s="332">
        <f>F14+F15+F16</f>
        <v>0</v>
      </c>
      <c r="G13" s="332">
        <f>G14+G15+G16</f>
        <v>0</v>
      </c>
      <c r="H13" s="332">
        <f t="shared" si="0"/>
        <v>0</v>
      </c>
      <c r="I13" s="327"/>
      <c r="J13" s="327"/>
      <c r="K13" s="238"/>
    </row>
    <row r="14" spans="1:11" ht="27.75" customHeight="1">
      <c r="B14" s="407"/>
      <c r="C14" s="331" t="s">
        <v>134</v>
      </c>
      <c r="D14" s="327">
        <v>0</v>
      </c>
      <c r="E14" s="327">
        <v>0</v>
      </c>
      <c r="F14" s="327">
        <v>0</v>
      </c>
      <c r="G14" s="327">
        <v>0</v>
      </c>
      <c r="H14" s="332">
        <f t="shared" si="0"/>
        <v>0</v>
      </c>
      <c r="I14" s="327"/>
      <c r="J14" s="327"/>
      <c r="K14" s="238"/>
    </row>
    <row r="15" spans="1:11" s="238" customFormat="1" ht="27.75" customHeight="1">
      <c r="A15" s="125"/>
      <c r="B15" s="333"/>
      <c r="C15" s="331" t="s">
        <v>135</v>
      </c>
      <c r="D15" s="327">
        <v>0</v>
      </c>
      <c r="E15" s="327">
        <v>0</v>
      </c>
      <c r="F15" s="327">
        <v>0</v>
      </c>
      <c r="G15" s="327">
        <v>0</v>
      </c>
      <c r="H15" s="332">
        <f t="shared" si="0"/>
        <v>0</v>
      </c>
      <c r="I15" s="327"/>
      <c r="J15" s="327"/>
    </row>
    <row r="16" spans="1:11" s="238" customFormat="1" ht="27.75" customHeight="1">
      <c r="A16" s="125"/>
      <c r="B16" s="333"/>
      <c r="C16" s="331" t="s">
        <v>136</v>
      </c>
      <c r="D16" s="327">
        <v>0</v>
      </c>
      <c r="E16" s="327">
        <v>0</v>
      </c>
      <c r="F16" s="327">
        <v>0</v>
      </c>
      <c r="G16" s="327">
        <v>0</v>
      </c>
      <c r="H16" s="332">
        <f t="shared" si="0"/>
        <v>0</v>
      </c>
      <c r="I16" s="327"/>
      <c r="J16" s="327"/>
    </row>
    <row r="17" spans="1:11" s="238" customFormat="1" ht="27.75" customHeight="1">
      <c r="A17" s="125"/>
      <c r="B17" s="461" t="s">
        <v>137</v>
      </c>
      <c r="C17" s="462"/>
      <c r="D17" s="327">
        <v>6798.6</v>
      </c>
      <c r="E17" s="332">
        <v>846</v>
      </c>
      <c r="F17" s="332">
        <v>6968.8</v>
      </c>
      <c r="G17" s="332">
        <v>0</v>
      </c>
      <c r="H17" s="431">
        <f>+D17+E17-F17</f>
        <v>675.80000000000018</v>
      </c>
      <c r="I17" s="334"/>
      <c r="J17" s="335"/>
    </row>
    <row r="18" spans="1:11" s="238" customFormat="1" ht="27.75" customHeight="1">
      <c r="A18" s="125"/>
      <c r="B18" s="333"/>
      <c r="C18" s="336"/>
      <c r="D18" s="332"/>
      <c r="E18" s="332"/>
      <c r="F18" s="332"/>
      <c r="G18" s="332"/>
      <c r="H18" s="332"/>
      <c r="I18" s="334"/>
      <c r="J18" s="334"/>
    </row>
    <row r="19" spans="1:11" s="238" customFormat="1" ht="27.75" customHeight="1">
      <c r="A19" s="125"/>
      <c r="B19" s="461" t="s">
        <v>138</v>
      </c>
      <c r="C19" s="462"/>
      <c r="D19" s="332">
        <f>D8+D17</f>
        <v>6798.6</v>
      </c>
      <c r="E19" s="332">
        <f>E8+E17</f>
        <v>846</v>
      </c>
      <c r="F19" s="332">
        <f>F8+F17</f>
        <v>6968.8</v>
      </c>
      <c r="G19" s="332">
        <f>G8+G17</f>
        <v>0</v>
      </c>
      <c r="H19" s="432">
        <f>H8+H17</f>
        <v>675.80000000000018</v>
      </c>
      <c r="I19" s="327"/>
      <c r="J19" s="327"/>
    </row>
    <row r="20" spans="1:11" s="238" customFormat="1" ht="27.75" customHeight="1">
      <c r="A20" s="125"/>
      <c r="B20" s="461"/>
      <c r="C20" s="462"/>
      <c r="D20" s="332"/>
      <c r="E20" s="332"/>
      <c r="F20" s="332"/>
      <c r="G20" s="332"/>
      <c r="H20" s="332"/>
      <c r="I20" s="327"/>
      <c r="J20" s="327"/>
    </row>
    <row r="21" spans="1:11" s="238" customFormat="1" ht="27.75" customHeight="1">
      <c r="A21" s="125"/>
      <c r="B21" s="461" t="s">
        <v>602</v>
      </c>
      <c r="C21" s="462"/>
      <c r="D21" s="332">
        <f>D22+D23+D24</f>
        <v>0</v>
      </c>
      <c r="E21" s="332">
        <f>E22+E23+E24</f>
        <v>0</v>
      </c>
      <c r="F21" s="332">
        <f>F22+F23+F24</f>
        <v>0</v>
      </c>
      <c r="G21" s="332">
        <f>G22+G23+G24</f>
        <v>0</v>
      </c>
      <c r="H21" s="332">
        <f>D21+E21+F21+G21</f>
        <v>0</v>
      </c>
      <c r="I21" s="327"/>
      <c r="J21" s="327"/>
    </row>
    <row r="22" spans="1:11" s="238" customFormat="1" ht="27.75" customHeight="1">
      <c r="A22" s="125"/>
      <c r="B22" s="328"/>
      <c r="C22" s="242" t="s">
        <v>139</v>
      </c>
      <c r="D22" s="327">
        <v>0</v>
      </c>
      <c r="E22" s="327">
        <v>0</v>
      </c>
      <c r="F22" s="327">
        <v>0</v>
      </c>
      <c r="G22" s="327">
        <v>0</v>
      </c>
      <c r="H22" s="332">
        <f>D22+E22+F22+G22</f>
        <v>0</v>
      </c>
      <c r="I22" s="327"/>
      <c r="J22" s="327"/>
    </row>
    <row r="23" spans="1:11" s="238" customFormat="1" ht="27.75" customHeight="1">
      <c r="A23" s="125"/>
      <c r="B23" s="337"/>
      <c r="C23" s="338" t="s">
        <v>140</v>
      </c>
      <c r="D23" s="339">
        <v>0</v>
      </c>
      <c r="E23" s="339">
        <v>0</v>
      </c>
      <c r="F23" s="339">
        <v>0</v>
      </c>
      <c r="G23" s="339">
        <v>0</v>
      </c>
      <c r="H23" s="270">
        <f>D23+E23+F23+G23</f>
        <v>0</v>
      </c>
      <c r="I23" s="339"/>
      <c r="J23" s="339"/>
    </row>
    <row r="24" spans="1:11" ht="27.75" customHeight="1">
      <c r="B24" s="340"/>
      <c r="C24" s="253" t="s">
        <v>141</v>
      </c>
      <c r="D24" s="341">
        <v>0</v>
      </c>
      <c r="E24" s="341">
        <v>0</v>
      </c>
      <c r="F24" s="341">
        <v>0</v>
      </c>
      <c r="G24" s="341">
        <v>0</v>
      </c>
      <c r="H24" s="342">
        <f>D24+E24+F24+G24</f>
        <v>0</v>
      </c>
      <c r="I24" s="341"/>
      <c r="J24" s="341"/>
      <c r="K24" s="238"/>
    </row>
    <row r="25" spans="1:11" ht="27.75" customHeight="1">
      <c r="B25" s="463"/>
      <c r="C25" s="464"/>
      <c r="D25" s="343"/>
      <c r="E25" s="343"/>
      <c r="F25" s="343"/>
      <c r="G25" s="343"/>
      <c r="H25" s="343"/>
      <c r="I25" s="344"/>
      <c r="J25" s="344"/>
      <c r="K25" s="238"/>
    </row>
    <row r="26" spans="1:11" ht="27.75" customHeight="1">
      <c r="B26" s="461" t="s">
        <v>142</v>
      </c>
      <c r="C26" s="462"/>
      <c r="D26" s="332">
        <f>D27+D28+D29</f>
        <v>0</v>
      </c>
      <c r="E26" s="332">
        <f>E27+E28+E29</f>
        <v>0</v>
      </c>
      <c r="F26" s="332">
        <f>F27+F28+F29</f>
        <v>0</v>
      </c>
      <c r="G26" s="332">
        <f>G27+G28+G29</f>
        <v>0</v>
      </c>
      <c r="H26" s="332">
        <f>D26+E26+F26+G26</f>
        <v>0</v>
      </c>
      <c r="I26" s="180"/>
      <c r="J26" s="180"/>
      <c r="K26" s="238"/>
    </row>
    <row r="27" spans="1:11" ht="27.75" customHeight="1">
      <c r="B27" s="328"/>
      <c r="C27" s="242" t="s">
        <v>143</v>
      </c>
      <c r="D27" s="327">
        <v>0</v>
      </c>
      <c r="E27" s="327">
        <v>0</v>
      </c>
      <c r="F27" s="327">
        <v>0</v>
      </c>
      <c r="G27" s="327">
        <v>0</v>
      </c>
      <c r="H27" s="332">
        <f>D27+E27+F27+G27</f>
        <v>0</v>
      </c>
      <c r="I27" s="180"/>
      <c r="J27" s="180"/>
      <c r="K27" s="238"/>
    </row>
    <row r="28" spans="1:11" ht="27.75" customHeight="1">
      <c r="B28" s="328"/>
      <c r="C28" s="242" t="s">
        <v>144</v>
      </c>
      <c r="D28" s="327">
        <v>0</v>
      </c>
      <c r="E28" s="327">
        <v>0</v>
      </c>
      <c r="F28" s="327">
        <v>0</v>
      </c>
      <c r="G28" s="327">
        <v>0</v>
      </c>
      <c r="H28" s="332">
        <f>D28+E28+F28+G28</f>
        <v>0</v>
      </c>
      <c r="I28" s="180"/>
      <c r="J28" s="180"/>
    </row>
    <row r="29" spans="1:11" ht="27.75" customHeight="1">
      <c r="B29" s="328"/>
      <c r="C29" s="242" t="s">
        <v>145</v>
      </c>
      <c r="D29" s="327">
        <v>0</v>
      </c>
      <c r="E29" s="327">
        <v>0</v>
      </c>
      <c r="F29" s="327">
        <v>0</v>
      </c>
      <c r="G29" s="327">
        <v>0</v>
      </c>
      <c r="H29" s="332">
        <f>D29+E29+F29+G29</f>
        <v>0</v>
      </c>
      <c r="I29" s="180"/>
      <c r="J29" s="180"/>
    </row>
    <row r="30" spans="1:11" ht="27.75" customHeight="1">
      <c r="B30" s="470"/>
      <c r="C30" s="471"/>
      <c r="D30" s="345"/>
      <c r="E30" s="345"/>
      <c r="F30" s="345"/>
      <c r="G30" s="345"/>
      <c r="H30" s="345"/>
      <c r="I30" s="346"/>
      <c r="J30" s="346"/>
    </row>
    <row r="31" spans="1:11" ht="5.0999999999999996" customHeight="1"/>
    <row r="32" spans="1:11" ht="20.25" customHeight="1">
      <c r="B32" s="134">
        <v>1</v>
      </c>
      <c r="C32" s="460" t="s">
        <v>492</v>
      </c>
      <c r="D32" s="460"/>
      <c r="E32" s="460"/>
      <c r="F32" s="460"/>
      <c r="G32" s="460"/>
      <c r="H32" s="460"/>
      <c r="I32" s="460"/>
      <c r="J32" s="460"/>
    </row>
    <row r="33" spans="2:10">
      <c r="B33" s="134">
        <v>2</v>
      </c>
      <c r="C33" s="460" t="s">
        <v>493</v>
      </c>
      <c r="D33" s="460"/>
      <c r="E33" s="460"/>
      <c r="F33" s="460"/>
      <c r="G33" s="460"/>
      <c r="H33" s="460"/>
      <c r="I33" s="460"/>
      <c r="J33" s="460"/>
    </row>
    <row r="34" spans="2:10"/>
    <row r="35" spans="2:10" ht="24.75">
      <c r="B35" s="486" t="s">
        <v>147</v>
      </c>
      <c r="C35" s="486"/>
      <c r="D35" s="126" t="s">
        <v>596</v>
      </c>
      <c r="E35" s="126" t="s">
        <v>597</v>
      </c>
      <c r="F35" s="126" t="s">
        <v>598</v>
      </c>
      <c r="G35" s="126" t="s">
        <v>148</v>
      </c>
      <c r="H35" s="126" t="s">
        <v>599</v>
      </c>
    </row>
    <row r="36" spans="2:10" ht="24.75" customHeight="1">
      <c r="B36" s="484" t="s">
        <v>149</v>
      </c>
      <c r="C36" s="485"/>
      <c r="D36" s="135"/>
      <c r="E36" s="136"/>
      <c r="F36" s="136"/>
      <c r="G36" s="136"/>
      <c r="H36" s="136"/>
    </row>
    <row r="37" spans="2:10" ht="24.75" customHeight="1">
      <c r="B37" s="128"/>
      <c r="C37" s="133" t="s">
        <v>150</v>
      </c>
      <c r="D37" s="129">
        <v>0</v>
      </c>
      <c r="E37" s="137"/>
      <c r="F37" s="137"/>
      <c r="G37" s="137"/>
      <c r="H37" s="137"/>
    </row>
    <row r="38" spans="2:10" ht="24.75" customHeight="1">
      <c r="B38" s="128"/>
      <c r="C38" s="133" t="s">
        <v>151</v>
      </c>
      <c r="D38" s="129">
        <v>0</v>
      </c>
      <c r="E38" s="137"/>
      <c r="F38" s="137"/>
      <c r="G38" s="137"/>
      <c r="H38" s="137"/>
    </row>
    <row r="39" spans="2:10" ht="24.75" customHeight="1">
      <c r="B39" s="138"/>
      <c r="C39" s="139" t="s">
        <v>152</v>
      </c>
      <c r="D39" s="182">
        <v>0</v>
      </c>
      <c r="E39" s="140"/>
      <c r="F39" s="140"/>
      <c r="G39" s="140"/>
      <c r="H39" s="140"/>
    </row>
    <row r="40" spans="2:10" ht="24.75" customHeight="1">
      <c r="B40" s="323" t="s">
        <v>705</v>
      </c>
      <c r="C40" s="148"/>
      <c r="D40" s="186"/>
      <c r="E40" s="186"/>
      <c r="F40" s="186"/>
      <c r="G40" s="186"/>
      <c r="H40" s="186"/>
    </row>
    <row r="41" spans="2:10" ht="24.75" customHeight="1">
      <c r="B41" s="147"/>
      <c r="C41" s="148"/>
      <c r="D41" s="186"/>
      <c r="E41" s="186"/>
      <c r="F41" s="186"/>
      <c r="G41" s="186"/>
      <c r="H41" s="186"/>
    </row>
    <row r="42" spans="2:10" ht="24.75" customHeight="1">
      <c r="B42" s="147"/>
      <c r="C42" s="148"/>
      <c r="D42" s="186"/>
      <c r="E42" s="186"/>
      <c r="F42" s="186"/>
      <c r="G42" s="186"/>
      <c r="H42" s="186"/>
    </row>
    <row r="43" spans="2:10" ht="24.75" customHeight="1">
      <c r="B43" s="147"/>
      <c r="C43" s="148"/>
      <c r="D43" s="186"/>
      <c r="E43" s="186"/>
      <c r="F43" s="186"/>
      <c r="G43" s="186"/>
      <c r="H43" s="186"/>
    </row>
    <row r="44" spans="2:10" ht="24.75" customHeight="1">
      <c r="B44" s="147"/>
      <c r="C44" s="148"/>
      <c r="D44" s="186"/>
      <c r="E44" s="186"/>
      <c r="F44" s="186"/>
      <c r="G44" s="186"/>
      <c r="H44" s="186"/>
    </row>
    <row r="45" spans="2:10" ht="12.75" customHeight="1">
      <c r="B45" s="147"/>
      <c r="C45" s="181" t="s">
        <v>689</v>
      </c>
      <c r="D45" s="186"/>
      <c r="E45" s="479" t="s">
        <v>690</v>
      </c>
      <c r="F45" s="479"/>
      <c r="G45" s="186"/>
      <c r="H45" s="481" t="s">
        <v>692</v>
      </c>
      <c r="I45" s="481"/>
    </row>
    <row r="46" spans="2:10" ht="12.75" customHeight="1">
      <c r="B46" s="147"/>
      <c r="C46" s="187" t="s">
        <v>694</v>
      </c>
      <c r="D46" s="186"/>
      <c r="E46" s="480" t="s">
        <v>691</v>
      </c>
      <c r="F46" s="480"/>
      <c r="G46" s="186"/>
      <c r="H46" s="482" t="s">
        <v>700</v>
      </c>
      <c r="I46" s="483"/>
    </row>
    <row r="47" spans="2:10" ht="12.75" customHeight="1">
      <c r="C47" s="181" t="s">
        <v>699</v>
      </c>
      <c r="I47" s="188"/>
    </row>
    <row r="48" spans="2:10" hidden="1">
      <c r="C48" s="181" t="s">
        <v>694</v>
      </c>
    </row>
    <row r="49" spans="3:3" hidden="1">
      <c r="C49" s="181" t="s">
        <v>695</v>
      </c>
    </row>
    <row r="50" spans="3:3" hidden="1"/>
  </sheetData>
  <sheetProtection selectLockedCells="1"/>
  <mergeCells count="23">
    <mergeCell ref="E45:F45"/>
    <mergeCell ref="E46:F46"/>
    <mergeCell ref="H45:I45"/>
    <mergeCell ref="H46:I46"/>
    <mergeCell ref="C33:J33"/>
    <mergeCell ref="B36:C36"/>
    <mergeCell ref="B35:C35"/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zoomScale="110" zoomScaleNormal="110" zoomScaleSheetLayoutView="100" workbookViewId="0">
      <selection activeCell="B5" sqref="B5:L5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59" t="s">
        <v>603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spans="2:12" s="125" customFormat="1">
      <c r="B2" s="450" t="s">
        <v>685</v>
      </c>
      <c r="C2" s="451"/>
      <c r="D2" s="451"/>
      <c r="E2" s="451"/>
      <c r="F2" s="451"/>
      <c r="G2" s="451"/>
      <c r="H2" s="451"/>
      <c r="I2" s="451"/>
      <c r="J2" s="451"/>
      <c r="K2" s="451"/>
      <c r="L2" s="452"/>
    </row>
    <row r="3" spans="2:12" s="125" customFormat="1">
      <c r="B3" s="467" t="s">
        <v>153</v>
      </c>
      <c r="C3" s="468"/>
      <c r="D3" s="468"/>
      <c r="E3" s="468"/>
      <c r="F3" s="468"/>
      <c r="G3" s="468"/>
      <c r="H3" s="468"/>
      <c r="I3" s="468"/>
      <c r="J3" s="468"/>
      <c r="K3" s="468"/>
      <c r="L3" s="469"/>
    </row>
    <row r="4" spans="2:12" s="125" customFormat="1">
      <c r="B4" s="489" t="s">
        <v>707</v>
      </c>
      <c r="C4" s="490"/>
      <c r="D4" s="490"/>
      <c r="E4" s="490"/>
      <c r="F4" s="490"/>
      <c r="G4" s="490"/>
      <c r="H4" s="490"/>
      <c r="I4" s="490"/>
      <c r="J4" s="490"/>
      <c r="K4" s="490"/>
      <c r="L4" s="491"/>
    </row>
    <row r="5" spans="2:12" s="125" customFormat="1">
      <c r="B5" s="492" t="s">
        <v>665</v>
      </c>
      <c r="C5" s="493"/>
      <c r="D5" s="493"/>
      <c r="E5" s="493"/>
      <c r="F5" s="493"/>
      <c r="G5" s="493"/>
      <c r="H5" s="493"/>
      <c r="I5" s="493"/>
      <c r="J5" s="493"/>
      <c r="K5" s="493"/>
      <c r="L5" s="494"/>
    </row>
    <row r="6" spans="2:12" s="125" customFormat="1" ht="63">
      <c r="B6" s="141" t="s">
        <v>154</v>
      </c>
      <c r="C6" s="141" t="s">
        <v>155</v>
      </c>
      <c r="D6" s="141" t="s">
        <v>156</v>
      </c>
      <c r="E6" s="141" t="s">
        <v>157</v>
      </c>
      <c r="F6" s="141" t="s">
        <v>158</v>
      </c>
      <c r="G6" s="141" t="s">
        <v>159</v>
      </c>
      <c r="H6" s="141" t="s">
        <v>160</v>
      </c>
      <c r="I6" s="141" t="s">
        <v>161</v>
      </c>
      <c r="J6" s="141" t="s">
        <v>686</v>
      </c>
      <c r="K6" s="141" t="s">
        <v>687</v>
      </c>
      <c r="L6" s="141" t="s">
        <v>688</v>
      </c>
    </row>
    <row r="7" spans="2:12" s="125" customFormat="1" ht="21.75" customHeight="1">
      <c r="B7" s="347"/>
      <c r="C7" s="348"/>
      <c r="D7" s="348"/>
      <c r="E7" s="348"/>
      <c r="F7" s="348"/>
      <c r="G7" s="348"/>
      <c r="H7" s="348"/>
      <c r="I7" s="348"/>
      <c r="J7" s="348"/>
      <c r="K7" s="348"/>
      <c r="L7" s="348"/>
    </row>
    <row r="8" spans="2:12" s="125" customFormat="1" ht="21" customHeight="1">
      <c r="B8" s="349" t="s">
        <v>162</v>
      </c>
      <c r="C8" s="350"/>
      <c r="D8" s="350"/>
      <c r="E8" s="350"/>
      <c r="F8" s="351">
        <f>F9+F10+F11+F12</f>
        <v>0</v>
      </c>
      <c r="G8" s="352"/>
      <c r="H8" s="351">
        <f>H9+H10+H11+H12</f>
        <v>0</v>
      </c>
      <c r="I8" s="353">
        <f>I9+I10+I11+I12</f>
        <v>0</v>
      </c>
      <c r="J8" s="352"/>
      <c r="K8" s="352"/>
      <c r="L8" s="351">
        <f>F8-K8</f>
        <v>0</v>
      </c>
    </row>
    <row r="9" spans="2:12" s="125" customFormat="1" ht="21" customHeight="1">
      <c r="B9" s="354" t="s">
        <v>163</v>
      </c>
      <c r="C9" s="350"/>
      <c r="D9" s="350"/>
      <c r="E9" s="350"/>
      <c r="F9" s="352"/>
      <c r="G9" s="352"/>
      <c r="H9" s="352"/>
      <c r="I9" s="352"/>
      <c r="J9" s="352"/>
      <c r="K9" s="352"/>
      <c r="L9" s="351">
        <f>F9-K9</f>
        <v>0</v>
      </c>
    </row>
    <row r="10" spans="2:12" s="125" customFormat="1" ht="21" customHeight="1">
      <c r="B10" s="354" t="s">
        <v>164</v>
      </c>
      <c r="C10" s="350"/>
      <c r="D10" s="350"/>
      <c r="E10" s="350"/>
      <c r="F10" s="352"/>
      <c r="G10" s="352"/>
      <c r="H10" s="352"/>
      <c r="I10" s="352"/>
      <c r="J10" s="352"/>
      <c r="K10" s="352"/>
      <c r="L10" s="351">
        <f>F10-K10</f>
        <v>0</v>
      </c>
    </row>
    <row r="11" spans="2:12" s="125" customFormat="1" ht="21" customHeight="1">
      <c r="B11" s="354" t="s">
        <v>165</v>
      </c>
      <c r="C11" s="350"/>
      <c r="D11" s="350"/>
      <c r="E11" s="350"/>
      <c r="F11" s="352"/>
      <c r="G11" s="352"/>
      <c r="H11" s="352"/>
      <c r="I11" s="352"/>
      <c r="J11" s="352"/>
      <c r="K11" s="352"/>
      <c r="L11" s="351">
        <f>F11-K11</f>
        <v>0</v>
      </c>
    </row>
    <row r="12" spans="2:12" s="125" customFormat="1" ht="21" customHeight="1">
      <c r="B12" s="354" t="s">
        <v>166</v>
      </c>
      <c r="C12" s="350"/>
      <c r="D12" s="350"/>
      <c r="E12" s="350"/>
      <c r="F12" s="352"/>
      <c r="G12" s="352"/>
      <c r="H12" s="352"/>
      <c r="I12" s="352"/>
      <c r="J12" s="352"/>
      <c r="K12" s="352"/>
      <c r="L12" s="351">
        <f>F12-K12</f>
        <v>0</v>
      </c>
    </row>
    <row r="13" spans="2:12" s="125" customFormat="1" ht="21" customHeight="1">
      <c r="B13" s="355"/>
      <c r="C13" s="350"/>
      <c r="D13" s="350"/>
      <c r="E13" s="350"/>
      <c r="F13" s="352"/>
      <c r="G13" s="352"/>
      <c r="H13" s="352"/>
      <c r="I13" s="352"/>
      <c r="J13" s="352"/>
      <c r="K13" s="352"/>
      <c r="L13" s="352"/>
    </row>
    <row r="14" spans="2:12" s="125" customFormat="1" ht="21" customHeight="1">
      <c r="B14" s="349" t="s">
        <v>167</v>
      </c>
      <c r="C14" s="350"/>
      <c r="D14" s="350"/>
      <c r="E14" s="350"/>
      <c r="F14" s="351">
        <f>F15+F16+F17+F18</f>
        <v>0</v>
      </c>
      <c r="G14" s="352"/>
      <c r="H14" s="351">
        <f>H15+H16+H17+H18</f>
        <v>0</v>
      </c>
      <c r="I14" s="353">
        <f>I15+I16+I17+I18</f>
        <v>0</v>
      </c>
      <c r="J14" s="352"/>
      <c r="K14" s="352"/>
      <c r="L14" s="351">
        <f>F14-K14</f>
        <v>0</v>
      </c>
    </row>
    <row r="15" spans="2:12" s="125" customFormat="1" ht="21" customHeight="1">
      <c r="B15" s="354" t="s">
        <v>168</v>
      </c>
      <c r="C15" s="350"/>
      <c r="D15" s="350"/>
      <c r="E15" s="350"/>
      <c r="F15" s="352"/>
      <c r="G15" s="352"/>
      <c r="H15" s="352"/>
      <c r="I15" s="352"/>
      <c r="J15" s="352"/>
      <c r="K15" s="352"/>
      <c r="L15" s="351">
        <f>F15-K15</f>
        <v>0</v>
      </c>
    </row>
    <row r="16" spans="2:12" s="125" customFormat="1" ht="21" customHeight="1">
      <c r="B16" s="354" t="s">
        <v>169</v>
      </c>
      <c r="C16" s="350"/>
      <c r="D16" s="350"/>
      <c r="E16" s="350"/>
      <c r="F16" s="352"/>
      <c r="G16" s="352"/>
      <c r="H16" s="352"/>
      <c r="I16" s="352"/>
      <c r="J16" s="352"/>
      <c r="K16" s="352"/>
      <c r="L16" s="351">
        <f>F16-K16</f>
        <v>0</v>
      </c>
    </row>
    <row r="17" spans="2:12" s="125" customFormat="1" ht="21" customHeight="1">
      <c r="B17" s="354" t="s">
        <v>170</v>
      </c>
      <c r="C17" s="350"/>
      <c r="D17" s="350"/>
      <c r="E17" s="350"/>
      <c r="F17" s="352"/>
      <c r="G17" s="352"/>
      <c r="H17" s="352"/>
      <c r="I17" s="352"/>
      <c r="J17" s="352"/>
      <c r="K17" s="352"/>
      <c r="L17" s="351">
        <f>F17-K17</f>
        <v>0</v>
      </c>
    </row>
    <row r="18" spans="2:12" s="125" customFormat="1" ht="21" customHeight="1">
      <c r="B18" s="354" t="s">
        <v>171</v>
      </c>
      <c r="C18" s="350"/>
      <c r="D18" s="350"/>
      <c r="E18" s="350"/>
      <c r="F18" s="352"/>
      <c r="G18" s="352"/>
      <c r="H18" s="352"/>
      <c r="I18" s="352"/>
      <c r="J18" s="352"/>
      <c r="K18" s="352"/>
      <c r="L18" s="352"/>
    </row>
    <row r="19" spans="2:12" s="125" customFormat="1" ht="21" customHeight="1">
      <c r="B19" s="355"/>
      <c r="C19" s="350"/>
      <c r="D19" s="350"/>
      <c r="E19" s="350"/>
      <c r="F19" s="352"/>
      <c r="G19" s="352"/>
      <c r="H19" s="352"/>
      <c r="I19" s="352"/>
      <c r="J19" s="352"/>
      <c r="K19" s="352"/>
      <c r="L19" s="352"/>
    </row>
    <row r="20" spans="2:12" s="125" customFormat="1" ht="21" customHeight="1">
      <c r="B20" s="349" t="s">
        <v>172</v>
      </c>
      <c r="C20" s="350"/>
      <c r="D20" s="350"/>
      <c r="E20" s="350"/>
      <c r="F20" s="351">
        <f>F8+F14</f>
        <v>0</v>
      </c>
      <c r="G20" s="352"/>
      <c r="H20" s="351">
        <f>H8+H14</f>
        <v>0</v>
      </c>
      <c r="I20" s="351">
        <f>I8+I14</f>
        <v>0</v>
      </c>
      <c r="J20" s="352"/>
      <c r="K20" s="352"/>
      <c r="L20" s="351">
        <f>L8+L14</f>
        <v>0</v>
      </c>
    </row>
    <row r="21" spans="2:12" s="125" customFormat="1" ht="21" customHeight="1">
      <c r="B21" s="356"/>
      <c r="C21" s="357"/>
      <c r="D21" s="357"/>
      <c r="E21" s="357"/>
      <c r="F21" s="357"/>
      <c r="G21" s="357"/>
      <c r="H21" s="357"/>
      <c r="I21" s="357"/>
      <c r="J21" s="357"/>
      <c r="K21" s="357"/>
      <c r="L21" s="357"/>
    </row>
    <row r="22" spans="2:12" s="125" customFormat="1" ht="21" customHeight="1">
      <c r="B22" s="323" t="s">
        <v>705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</row>
    <row r="23" spans="2:12" s="125" customFormat="1" ht="21" customHeight="1">
      <c r="B23" s="170"/>
      <c r="C23" s="189"/>
      <c r="D23" s="189"/>
      <c r="E23" s="189"/>
      <c r="F23" s="189"/>
      <c r="G23" s="189"/>
      <c r="H23" s="189"/>
      <c r="I23" s="189"/>
      <c r="J23" s="189"/>
      <c r="K23" s="189"/>
      <c r="L23" s="189"/>
    </row>
    <row r="24" spans="2:12" s="125" customFormat="1" ht="21" customHeight="1">
      <c r="B24" s="170"/>
      <c r="C24" s="189"/>
      <c r="D24" s="189"/>
      <c r="E24" s="189"/>
      <c r="F24" s="189"/>
      <c r="G24" s="189"/>
      <c r="H24" s="189"/>
      <c r="I24" s="189"/>
      <c r="J24" s="189"/>
      <c r="K24" s="189"/>
      <c r="L24" s="189"/>
    </row>
    <row r="25" spans="2:12" s="125" customFormat="1" ht="21" customHeight="1">
      <c r="B25" s="170"/>
      <c r="C25" s="189"/>
      <c r="D25" s="189"/>
      <c r="E25" s="189"/>
      <c r="F25" s="189"/>
      <c r="G25" s="189"/>
      <c r="H25" s="189"/>
      <c r="I25" s="189"/>
      <c r="J25" s="189"/>
      <c r="K25" s="189"/>
      <c r="L25" s="189"/>
    </row>
    <row r="26" spans="2:12" s="125" customFormat="1" ht="21" customHeight="1">
      <c r="B26" s="170"/>
      <c r="C26" s="189"/>
      <c r="D26" s="189"/>
      <c r="E26" s="189"/>
      <c r="F26" s="189"/>
      <c r="G26" s="189"/>
      <c r="H26" s="189"/>
      <c r="I26" s="189"/>
      <c r="J26" s="189"/>
      <c r="K26" s="189"/>
      <c r="L26" s="189"/>
    </row>
    <row r="27" spans="2:12" s="125" customFormat="1" ht="21" customHeight="1">
      <c r="B27" s="170"/>
      <c r="C27" s="189"/>
      <c r="D27" s="189"/>
      <c r="E27" s="189"/>
      <c r="F27" s="189"/>
      <c r="G27" s="189"/>
      <c r="H27" s="189"/>
      <c r="I27" s="189"/>
      <c r="J27" s="189"/>
      <c r="K27" s="189"/>
      <c r="L27" s="189"/>
    </row>
    <row r="28" spans="2:12" s="125" customFormat="1" ht="21" customHeight="1">
      <c r="B28" s="170"/>
      <c r="C28" s="189"/>
      <c r="D28" s="189"/>
      <c r="E28" s="189"/>
      <c r="F28" s="189"/>
      <c r="G28" s="189"/>
      <c r="H28" s="189"/>
      <c r="I28" s="189"/>
      <c r="J28" s="189"/>
      <c r="K28" s="189"/>
      <c r="L28" s="189"/>
    </row>
    <row r="29" spans="2:12" s="125" customFormat="1" ht="12.75" customHeight="1">
      <c r="B29" s="181" t="s">
        <v>689</v>
      </c>
      <c r="C29" s="189"/>
      <c r="D29" s="189"/>
      <c r="E29" s="189"/>
      <c r="F29" s="479" t="s">
        <v>690</v>
      </c>
      <c r="G29" s="479"/>
      <c r="H29" s="189"/>
      <c r="I29" s="189"/>
      <c r="J29" s="189"/>
      <c r="K29" s="481" t="s">
        <v>692</v>
      </c>
      <c r="L29" s="481"/>
    </row>
    <row r="30" spans="2:12" s="125" customFormat="1" ht="12.75" customHeight="1">
      <c r="B30" s="191" t="s">
        <v>696</v>
      </c>
      <c r="C30" s="190"/>
      <c r="D30" s="190"/>
      <c r="E30" s="190"/>
      <c r="F30" s="480" t="s">
        <v>691</v>
      </c>
      <c r="G30" s="480"/>
      <c r="H30" s="190"/>
      <c r="I30" s="190"/>
      <c r="J30" s="190"/>
      <c r="K30" s="487" t="s">
        <v>701</v>
      </c>
      <c r="L30" s="488"/>
    </row>
    <row r="31" spans="2:12" s="125" customFormat="1" ht="12.75" customHeight="1">
      <c r="B31" s="181" t="s">
        <v>699</v>
      </c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zoomScale="140" zoomScaleNormal="140" zoomScaleSheetLayoutView="140" workbookViewId="0">
      <selection activeCell="F59" sqref="F59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59" t="s">
        <v>604</v>
      </c>
      <c r="C1" s="459"/>
      <c r="D1" s="459"/>
      <c r="E1" s="459"/>
      <c r="F1" s="459"/>
      <c r="G1" s="459"/>
    </row>
    <row r="2" spans="1:7" s="125" customFormat="1" ht="14.25">
      <c r="B2" s="450" t="s">
        <v>685</v>
      </c>
      <c r="C2" s="451"/>
      <c r="D2" s="451"/>
      <c r="E2" s="451"/>
      <c r="F2" s="451"/>
      <c r="G2" s="452"/>
    </row>
    <row r="3" spans="1:7" s="125" customFormat="1" ht="14.25">
      <c r="B3" s="507" t="s">
        <v>173</v>
      </c>
      <c r="C3" s="508"/>
      <c r="D3" s="508"/>
      <c r="E3" s="508"/>
      <c r="F3" s="508"/>
      <c r="G3" s="509"/>
    </row>
    <row r="4" spans="1:7" s="125" customFormat="1" ht="14.25">
      <c r="B4" s="489" t="str">
        <f>+'Formato 3'!B4:L4</f>
        <v>del 01 de Enero al 31 de Marzo de 2019</v>
      </c>
      <c r="C4" s="490"/>
      <c r="D4" s="490"/>
      <c r="E4" s="490"/>
      <c r="F4" s="490"/>
      <c r="G4" s="491"/>
    </row>
    <row r="5" spans="1:7" s="125" customFormat="1" ht="14.25">
      <c r="B5" s="510" t="s">
        <v>664</v>
      </c>
      <c r="C5" s="511"/>
      <c r="D5" s="511"/>
      <c r="E5" s="511"/>
      <c r="F5" s="511"/>
      <c r="G5" s="512"/>
    </row>
    <row r="6" spans="1:7" s="125" customFormat="1" ht="8.1" customHeight="1">
      <c r="B6" s="142"/>
    </row>
    <row r="7" spans="1:7" s="125" customFormat="1" ht="16.5">
      <c r="B7" s="513" t="s">
        <v>673</v>
      </c>
      <c r="C7" s="514"/>
      <c r="D7" s="515"/>
      <c r="E7" s="126" t="s">
        <v>674</v>
      </c>
      <c r="F7" s="126" t="s">
        <v>175</v>
      </c>
      <c r="G7" s="126" t="s">
        <v>605</v>
      </c>
    </row>
    <row r="8" spans="1:7" s="238" customFormat="1" ht="8.1" customHeight="1">
      <c r="A8" s="125"/>
      <c r="B8" s="143"/>
      <c r="C8" s="252"/>
      <c r="D8" s="253"/>
      <c r="E8" s="254"/>
      <c r="F8" s="254"/>
      <c r="G8" s="254"/>
    </row>
    <row r="9" spans="1:7" s="238" customFormat="1" ht="12.95" customHeight="1">
      <c r="A9" s="125"/>
      <c r="B9" s="146"/>
      <c r="C9" s="504" t="s">
        <v>177</v>
      </c>
      <c r="D9" s="505"/>
      <c r="E9" s="416">
        <f>E10+E11+E12</f>
        <v>4888</v>
      </c>
      <c r="F9" s="416">
        <f>F10+F11+F12</f>
        <v>3282.7</v>
      </c>
      <c r="G9" s="416">
        <f>G10+G11+G12</f>
        <v>3282.7</v>
      </c>
    </row>
    <row r="10" spans="1:7" s="238" customFormat="1" ht="11.1" customHeight="1">
      <c r="A10" s="125"/>
      <c r="B10" s="146"/>
      <c r="C10" s="239"/>
      <c r="D10" s="413" t="s">
        <v>178</v>
      </c>
      <c r="E10" s="180">
        <v>4212.2</v>
      </c>
      <c r="F10" s="418">
        <v>2606.9</v>
      </c>
      <c r="G10" s="418">
        <f>+F10</f>
        <v>2606.9</v>
      </c>
    </row>
    <row r="11" spans="1:7" s="238" customFormat="1" ht="11.1" customHeight="1">
      <c r="A11" s="125"/>
      <c r="B11" s="146"/>
      <c r="C11" s="239"/>
      <c r="D11" s="413" t="s">
        <v>179</v>
      </c>
      <c r="E11" s="180">
        <v>0</v>
      </c>
      <c r="F11" s="180">
        <v>0</v>
      </c>
      <c r="G11" s="180">
        <f>+F11</f>
        <v>0</v>
      </c>
    </row>
    <row r="12" spans="1:7" s="238" customFormat="1" ht="11.1" customHeight="1">
      <c r="A12" s="125"/>
      <c r="B12" s="146"/>
      <c r="C12" s="239"/>
      <c r="D12" s="413" t="s">
        <v>180</v>
      </c>
      <c r="E12" s="180">
        <v>675.8</v>
      </c>
      <c r="F12" s="180">
        <v>675.8</v>
      </c>
      <c r="G12" s="180">
        <f>+F12</f>
        <v>675.8</v>
      </c>
    </row>
    <row r="13" spans="1:7" s="238" customFormat="1" ht="2.25" customHeight="1">
      <c r="A13" s="125"/>
      <c r="B13" s="146"/>
      <c r="C13" s="241"/>
      <c r="D13" s="242"/>
      <c r="E13" s="180"/>
      <c r="F13" s="180"/>
      <c r="G13" s="180"/>
    </row>
    <row r="14" spans="1:7" s="238" customFormat="1" ht="12.95" customHeight="1">
      <c r="A14" s="125"/>
      <c r="B14" s="358"/>
      <c r="C14" s="504" t="s">
        <v>683</v>
      </c>
      <c r="D14" s="505"/>
      <c r="E14" s="416">
        <f>E15+E16</f>
        <v>4212.2</v>
      </c>
      <c r="F14" s="416">
        <f>F15+F16</f>
        <v>3438.3</v>
      </c>
      <c r="G14" s="416">
        <f>G15+G16</f>
        <v>3438.3</v>
      </c>
    </row>
    <row r="15" spans="1:7" s="238" customFormat="1" ht="11.1" customHeight="1">
      <c r="A15" s="125"/>
      <c r="B15" s="359"/>
      <c r="C15" s="239"/>
      <c r="D15" s="413" t="s">
        <v>181</v>
      </c>
      <c r="E15" s="418">
        <v>4212.2</v>
      </c>
      <c r="F15" s="418">
        <v>3438.3</v>
      </c>
      <c r="G15" s="418">
        <f>+F15</f>
        <v>3438.3</v>
      </c>
    </row>
    <row r="16" spans="1:7" s="238" customFormat="1" ht="11.1" customHeight="1">
      <c r="A16" s="125"/>
      <c r="B16" s="359"/>
      <c r="C16" s="239"/>
      <c r="D16" s="413" t="s">
        <v>182</v>
      </c>
      <c r="E16" s="180">
        <v>0</v>
      </c>
      <c r="F16" s="180">
        <v>0</v>
      </c>
      <c r="G16" s="180">
        <v>0</v>
      </c>
    </row>
    <row r="17" spans="1:8" s="238" customFormat="1" ht="3" customHeight="1">
      <c r="A17" s="125"/>
      <c r="B17" s="359"/>
      <c r="C17" s="241"/>
      <c r="D17" s="242"/>
      <c r="E17" s="180"/>
      <c r="F17" s="180"/>
      <c r="G17" s="180"/>
    </row>
    <row r="18" spans="1:8" s="238" customFormat="1" ht="12.95" customHeight="1">
      <c r="A18" s="125"/>
      <c r="B18" s="359"/>
      <c r="C18" s="504" t="s">
        <v>183</v>
      </c>
      <c r="D18" s="505"/>
      <c r="E18" s="247">
        <f>E19+E20</f>
        <v>0</v>
      </c>
      <c r="F18" s="247">
        <f>F19+F20</f>
        <v>0</v>
      </c>
      <c r="G18" s="247">
        <f>G19+G20</f>
        <v>0</v>
      </c>
    </row>
    <row r="19" spans="1:8" s="238" customFormat="1" ht="11.1" customHeight="1">
      <c r="A19" s="125"/>
      <c r="B19" s="359"/>
      <c r="C19" s="239"/>
      <c r="D19" s="413" t="s">
        <v>184</v>
      </c>
      <c r="E19" s="179">
        <v>0</v>
      </c>
      <c r="F19" s="179">
        <v>0</v>
      </c>
      <c r="G19" s="179">
        <v>0</v>
      </c>
    </row>
    <row r="20" spans="1:8" s="238" customFormat="1" ht="11.1" customHeight="1">
      <c r="A20" s="125"/>
      <c r="B20" s="359"/>
      <c r="C20" s="239"/>
      <c r="D20" s="240" t="s">
        <v>185</v>
      </c>
      <c r="E20" s="179">
        <v>0</v>
      </c>
      <c r="F20" s="179">
        <v>0</v>
      </c>
      <c r="G20" s="179">
        <v>0</v>
      </c>
    </row>
    <row r="21" spans="1:8" s="125" customFormat="1" ht="3" customHeight="1">
      <c r="B21" s="359"/>
      <c r="C21" s="241"/>
      <c r="D21" s="242"/>
      <c r="E21" s="179"/>
      <c r="F21" s="179"/>
      <c r="G21" s="179"/>
    </row>
    <row r="22" spans="1:8" s="125" customFormat="1" ht="12.95" customHeight="1">
      <c r="B22" s="359"/>
      <c r="C22" s="504" t="s">
        <v>186</v>
      </c>
      <c r="D22" s="505"/>
      <c r="E22" s="416">
        <f>E9-E14+E18</f>
        <v>675.80000000000018</v>
      </c>
      <c r="F22" s="416">
        <f>F9-F14+F18</f>
        <v>-155.60000000000036</v>
      </c>
      <c r="G22" s="416">
        <f>G9-G14+G18</f>
        <v>-155.60000000000036</v>
      </c>
      <c r="H22" s="127"/>
    </row>
    <row r="23" spans="1:8" s="125" customFormat="1" ht="12.95" customHeight="1">
      <c r="B23" s="146"/>
      <c r="C23" s="495" t="s">
        <v>187</v>
      </c>
      <c r="D23" s="496"/>
      <c r="E23" s="248">
        <f>E22-E12</f>
        <v>0</v>
      </c>
      <c r="F23" s="440">
        <f>F22-F12</f>
        <v>-831.40000000000032</v>
      </c>
      <c r="G23" s="440">
        <f>G22-G12</f>
        <v>-831.40000000000032</v>
      </c>
    </row>
    <row r="24" spans="1:8" s="125" customFormat="1" ht="12.95" customHeight="1">
      <c r="B24" s="146"/>
      <c r="C24" s="495" t="s">
        <v>188</v>
      </c>
      <c r="D24" s="496"/>
      <c r="E24" s="248">
        <f>E23-E18</f>
        <v>0</v>
      </c>
      <c r="F24" s="440">
        <f>F23-F18</f>
        <v>-831.40000000000032</v>
      </c>
      <c r="G24" s="440">
        <f>G23-G18</f>
        <v>-831.40000000000032</v>
      </c>
    </row>
    <row r="25" spans="1:8" s="125" customFormat="1" ht="8.1" customHeight="1">
      <c r="B25" s="150"/>
      <c r="C25" s="151"/>
      <c r="D25" s="139"/>
      <c r="E25" s="152"/>
      <c r="F25" s="441"/>
      <c r="G25" s="152"/>
    </row>
    <row r="26" spans="1:8" s="125" customFormat="1" ht="8.1" customHeight="1">
      <c r="B26" s="142"/>
    </row>
    <row r="27" spans="1:8" s="125" customFormat="1" ht="14.25">
      <c r="B27" s="486" t="s">
        <v>189</v>
      </c>
      <c r="C27" s="486"/>
      <c r="D27" s="486"/>
      <c r="E27" s="153" t="s">
        <v>190</v>
      </c>
      <c r="F27" s="153" t="s">
        <v>175</v>
      </c>
      <c r="G27" s="153" t="s">
        <v>191</v>
      </c>
    </row>
    <row r="28" spans="1:8" s="125" customFormat="1" ht="8.1" customHeight="1">
      <c r="B28" s="143"/>
      <c r="C28" s="144"/>
      <c r="D28" s="145"/>
      <c r="E28" s="154"/>
      <c r="F28" s="154"/>
      <c r="G28" s="154"/>
    </row>
    <row r="29" spans="1:8" s="125" customFormat="1" ht="12.95" customHeight="1">
      <c r="B29" s="149"/>
      <c r="C29" s="495" t="s">
        <v>192</v>
      </c>
      <c r="D29" s="496"/>
      <c r="E29" s="248">
        <f>E30+E31</f>
        <v>0</v>
      </c>
      <c r="F29" s="248">
        <f>F30+F31</f>
        <v>0</v>
      </c>
      <c r="G29" s="248">
        <f>G30+G31</f>
        <v>0</v>
      </c>
    </row>
    <row r="30" spans="1:8" s="125" customFormat="1" ht="11.1" customHeight="1">
      <c r="B30" s="146"/>
      <c r="C30" s="147"/>
      <c r="D30" s="132" t="s">
        <v>193</v>
      </c>
      <c r="E30" s="179">
        <v>0</v>
      </c>
      <c r="F30" s="179">
        <v>0</v>
      </c>
      <c r="G30" s="179">
        <v>0</v>
      </c>
    </row>
    <row r="31" spans="1:8" s="125" customFormat="1" ht="11.1" customHeight="1">
      <c r="B31" s="146"/>
      <c r="C31" s="147"/>
      <c r="D31" s="132" t="s">
        <v>194</v>
      </c>
      <c r="E31" s="179">
        <v>0</v>
      </c>
      <c r="F31" s="179">
        <v>0</v>
      </c>
      <c r="G31" s="179">
        <v>0</v>
      </c>
    </row>
    <row r="32" spans="1:8" s="125" customFormat="1" ht="3.75" customHeight="1">
      <c r="B32" s="146"/>
      <c r="C32" s="148"/>
      <c r="D32" s="133"/>
      <c r="E32" s="130"/>
      <c r="F32" s="130"/>
      <c r="G32" s="130"/>
    </row>
    <row r="33" spans="2:7" s="125" customFormat="1" ht="12.95" customHeight="1">
      <c r="B33" s="149"/>
      <c r="C33" s="495" t="s">
        <v>195</v>
      </c>
      <c r="D33" s="496"/>
      <c r="E33" s="248">
        <f>E24+E29</f>
        <v>0</v>
      </c>
      <c r="F33" s="440">
        <f>F24+F29</f>
        <v>-831.40000000000032</v>
      </c>
      <c r="G33" s="440">
        <f>G24+G29</f>
        <v>-831.40000000000032</v>
      </c>
    </row>
    <row r="34" spans="2:7" s="125" customFormat="1" ht="8.1" customHeight="1">
      <c r="B34" s="150"/>
      <c r="C34" s="151"/>
      <c r="D34" s="139"/>
      <c r="E34" s="155"/>
      <c r="F34" s="155"/>
      <c r="G34" s="155"/>
    </row>
    <row r="35" spans="2:7" s="125" customFormat="1" ht="8.1" customHeight="1">
      <c r="B35" s="142"/>
    </row>
    <row r="36" spans="2:7" s="125" customFormat="1" ht="14.25">
      <c r="B36" s="486" t="s">
        <v>189</v>
      </c>
      <c r="C36" s="486"/>
      <c r="D36" s="486"/>
      <c r="E36" s="153" t="s">
        <v>196</v>
      </c>
      <c r="F36" s="153" t="s">
        <v>175</v>
      </c>
      <c r="G36" s="153" t="s">
        <v>606</v>
      </c>
    </row>
    <row r="37" spans="2:7" s="125" customFormat="1" ht="8.1" customHeight="1">
      <c r="B37" s="156"/>
      <c r="C37" s="157"/>
      <c r="D37" s="158"/>
      <c r="E37" s="159"/>
      <c r="F37" s="159"/>
      <c r="G37" s="159"/>
    </row>
    <row r="38" spans="2:7" s="125" customFormat="1" ht="12.95" customHeight="1">
      <c r="B38" s="160"/>
      <c r="C38" s="495" t="s">
        <v>197</v>
      </c>
      <c r="D38" s="496"/>
      <c r="E38" s="249">
        <f>E39+E40</f>
        <v>0</v>
      </c>
      <c r="F38" s="249">
        <f>F39+F40</f>
        <v>0</v>
      </c>
      <c r="G38" s="249">
        <f>G39+G40</f>
        <v>0</v>
      </c>
    </row>
    <row r="39" spans="2:7" s="125" customFormat="1" ht="11.1" customHeight="1">
      <c r="B39" s="162"/>
      <c r="C39" s="147"/>
      <c r="D39" s="163" t="s">
        <v>198</v>
      </c>
      <c r="E39" s="179">
        <v>0</v>
      </c>
      <c r="F39" s="179">
        <v>0</v>
      </c>
      <c r="G39" s="179">
        <v>0</v>
      </c>
    </row>
    <row r="40" spans="2:7" s="125" customFormat="1" ht="11.1" customHeight="1">
      <c r="B40" s="162"/>
      <c r="C40" s="147"/>
      <c r="D40" s="163" t="s">
        <v>199</v>
      </c>
      <c r="E40" s="179">
        <v>0</v>
      </c>
      <c r="F40" s="179">
        <v>0</v>
      </c>
      <c r="G40" s="179">
        <v>0</v>
      </c>
    </row>
    <row r="41" spans="2:7" s="125" customFormat="1" ht="3.75" customHeight="1">
      <c r="B41" s="162"/>
      <c r="C41" s="147"/>
      <c r="D41" s="163"/>
      <c r="E41" s="164"/>
      <c r="F41" s="164"/>
      <c r="G41" s="164"/>
    </row>
    <row r="42" spans="2:7" s="125" customFormat="1" ht="12.95" customHeight="1">
      <c r="B42" s="160"/>
      <c r="C42" s="495" t="s">
        <v>200</v>
      </c>
      <c r="D42" s="496"/>
      <c r="E42" s="249">
        <f>E43+E44</f>
        <v>0</v>
      </c>
      <c r="F42" s="249">
        <f>F43+F44</f>
        <v>0</v>
      </c>
      <c r="G42" s="249">
        <f>G43+G44</f>
        <v>0</v>
      </c>
    </row>
    <row r="43" spans="2:7" s="125" customFormat="1" ht="11.1" customHeight="1">
      <c r="B43" s="162"/>
      <c r="C43" s="147"/>
      <c r="D43" s="163" t="s">
        <v>201</v>
      </c>
      <c r="E43" s="179">
        <v>0</v>
      </c>
      <c r="F43" s="179">
        <v>0</v>
      </c>
      <c r="G43" s="179">
        <v>0</v>
      </c>
    </row>
    <row r="44" spans="2:7" s="125" customFormat="1" ht="11.1" customHeight="1">
      <c r="B44" s="162"/>
      <c r="C44" s="147"/>
      <c r="D44" s="163" t="s">
        <v>202</v>
      </c>
      <c r="E44" s="179">
        <v>0</v>
      </c>
      <c r="F44" s="179">
        <v>0</v>
      </c>
      <c r="G44" s="179">
        <v>0</v>
      </c>
    </row>
    <row r="45" spans="2:7" s="125" customFormat="1" ht="0.75" customHeight="1">
      <c r="B45" s="162"/>
      <c r="C45" s="165"/>
      <c r="D45" s="166"/>
      <c r="E45" s="167"/>
      <c r="F45" s="167"/>
      <c r="G45" s="167"/>
    </row>
    <row r="46" spans="2:7" s="125" customFormat="1" ht="12.95" customHeight="1">
      <c r="B46" s="497"/>
      <c r="C46" s="495" t="s">
        <v>203</v>
      </c>
      <c r="D46" s="496"/>
      <c r="E46" s="499">
        <f>E38-E42</f>
        <v>0</v>
      </c>
      <c r="F46" s="499">
        <f>F38-F42</f>
        <v>0</v>
      </c>
      <c r="G46" s="499">
        <f>G38-G42</f>
        <v>0</v>
      </c>
    </row>
    <row r="47" spans="2:7" s="125" customFormat="1" ht="8.1" customHeight="1">
      <c r="B47" s="498"/>
      <c r="C47" s="168"/>
      <c r="D47" s="169"/>
      <c r="E47" s="500"/>
      <c r="F47" s="500"/>
      <c r="G47" s="500"/>
    </row>
    <row r="48" spans="2:7" s="125" customFormat="1" ht="8.1" customHeight="1">
      <c r="B48" s="142"/>
    </row>
    <row r="49" spans="1:7" s="238" customFormat="1" ht="14.25">
      <c r="A49" s="125"/>
      <c r="B49" s="506" t="s">
        <v>189</v>
      </c>
      <c r="C49" s="506"/>
      <c r="D49" s="506"/>
      <c r="E49" s="243" t="s">
        <v>196</v>
      </c>
      <c r="F49" s="243" t="s">
        <v>175</v>
      </c>
      <c r="G49" s="243" t="s">
        <v>606</v>
      </c>
    </row>
    <row r="50" spans="1:7" s="238" customFormat="1" ht="8.1" customHeight="1">
      <c r="A50" s="125"/>
      <c r="B50" s="501"/>
      <c r="C50" s="502"/>
      <c r="D50" s="255"/>
      <c r="E50" s="244"/>
      <c r="F50" s="244"/>
      <c r="G50" s="244"/>
    </row>
    <row r="51" spans="1:7" s="238" customFormat="1" ht="11.1" customHeight="1">
      <c r="A51" s="125"/>
      <c r="B51" s="256"/>
      <c r="C51" s="257" t="s">
        <v>204</v>
      </c>
      <c r="D51" s="258"/>
      <c r="E51" s="418">
        <f>+E10</f>
        <v>4212.2</v>
      </c>
      <c r="F51" s="418">
        <f>+F10</f>
        <v>2606.9</v>
      </c>
      <c r="G51" s="420">
        <f>+F51</f>
        <v>2606.9</v>
      </c>
    </row>
    <row r="52" spans="1:7" s="238" customFormat="1" ht="11.1" customHeight="1">
      <c r="A52" s="125"/>
      <c r="B52" s="256"/>
      <c r="C52" s="257" t="s">
        <v>205</v>
      </c>
      <c r="D52" s="258"/>
      <c r="E52" s="421">
        <f>E53-E54</f>
        <v>0</v>
      </c>
      <c r="F52" s="421">
        <f>F53-F54</f>
        <v>0</v>
      </c>
      <c r="G52" s="421">
        <f>+F52</f>
        <v>0</v>
      </c>
    </row>
    <row r="53" spans="1:7" s="238" customFormat="1" ht="11.1" customHeight="1">
      <c r="A53" s="125"/>
      <c r="B53" s="256"/>
      <c r="C53" s="239"/>
      <c r="D53" s="260" t="s">
        <v>198</v>
      </c>
      <c r="E53" s="420">
        <v>0</v>
      </c>
      <c r="F53" s="420">
        <v>0</v>
      </c>
      <c r="G53" s="419">
        <f>+F53</f>
        <v>0</v>
      </c>
    </row>
    <row r="54" spans="1:7" s="238" customFormat="1" ht="11.1" customHeight="1">
      <c r="A54" s="125"/>
      <c r="B54" s="256"/>
      <c r="C54" s="239"/>
      <c r="D54" s="260" t="s">
        <v>201</v>
      </c>
      <c r="E54" s="420">
        <v>0</v>
      </c>
      <c r="F54" s="420">
        <v>0</v>
      </c>
      <c r="G54" s="419">
        <f>+F54</f>
        <v>0</v>
      </c>
    </row>
    <row r="55" spans="1:7" s="238" customFormat="1" ht="3.75" customHeight="1">
      <c r="A55" s="125"/>
      <c r="B55" s="256"/>
      <c r="C55" s="257"/>
      <c r="D55" s="258"/>
      <c r="E55" s="420"/>
      <c r="F55" s="420"/>
      <c r="G55" s="419"/>
    </row>
    <row r="56" spans="1:7" s="238" customFormat="1" ht="11.1" customHeight="1">
      <c r="A56" s="125"/>
      <c r="B56" s="256"/>
      <c r="C56" s="257" t="s">
        <v>181</v>
      </c>
      <c r="D56" s="258"/>
      <c r="E56" s="418">
        <f>+E15</f>
        <v>4212.2</v>
      </c>
      <c r="F56" s="418">
        <f>+F15</f>
        <v>3438.3</v>
      </c>
      <c r="G56" s="419">
        <f>+F56</f>
        <v>3438.3</v>
      </c>
    </row>
    <row r="57" spans="1:7" s="238" customFormat="1" ht="3" customHeight="1">
      <c r="A57" s="125"/>
      <c r="B57" s="256"/>
      <c r="C57" s="257"/>
      <c r="D57" s="258"/>
      <c r="E57" s="422"/>
      <c r="F57" s="422"/>
      <c r="G57" s="422"/>
    </row>
    <row r="58" spans="1:7" s="238" customFormat="1" ht="11.1" customHeight="1">
      <c r="A58" s="125"/>
      <c r="B58" s="256"/>
      <c r="C58" s="257" t="s">
        <v>184</v>
      </c>
      <c r="D58" s="258"/>
      <c r="E58" s="423">
        <f>+E12</f>
        <v>675.8</v>
      </c>
      <c r="F58" s="423">
        <f>+F12</f>
        <v>675.8</v>
      </c>
      <c r="G58" s="420">
        <v>0</v>
      </c>
    </row>
    <row r="59" spans="1:7" s="238" customFormat="1" ht="3" customHeight="1">
      <c r="A59" s="125"/>
      <c r="B59" s="256"/>
      <c r="C59" s="257"/>
      <c r="D59" s="258"/>
      <c r="E59" s="422"/>
      <c r="F59" s="422"/>
      <c r="G59" s="422"/>
    </row>
    <row r="60" spans="1:7" s="238" customFormat="1" ht="12.95" customHeight="1">
      <c r="A60" s="125"/>
      <c r="B60" s="261"/>
      <c r="C60" s="504" t="s">
        <v>206</v>
      </c>
      <c r="D60" s="505"/>
      <c r="E60" s="421">
        <f>E51+E52-E56+E58</f>
        <v>675.8</v>
      </c>
      <c r="F60" s="421">
        <f>F51+F52-F56+F58</f>
        <v>-155.60000000000014</v>
      </c>
      <c r="G60" s="421">
        <f>G51+G52-G56+G58</f>
        <v>-831.40000000000009</v>
      </c>
    </row>
    <row r="61" spans="1:7" s="238" customFormat="1" ht="12.95" customHeight="1">
      <c r="A61" s="125"/>
      <c r="B61" s="261"/>
      <c r="C61" s="504" t="s">
        <v>207</v>
      </c>
      <c r="D61" s="505"/>
      <c r="E61" s="421">
        <f>E60-E52</f>
        <v>675.8</v>
      </c>
      <c r="F61" s="421">
        <f>F60-F52</f>
        <v>-155.60000000000014</v>
      </c>
      <c r="G61" s="421">
        <f>G60-G52</f>
        <v>-831.40000000000009</v>
      </c>
    </row>
    <row r="62" spans="1:7" s="238" customFormat="1" ht="8.1" customHeight="1">
      <c r="A62" s="125"/>
      <c r="B62" s="262"/>
      <c r="C62" s="263"/>
      <c r="D62" s="264"/>
      <c r="E62" s="424"/>
      <c r="F62" s="424"/>
      <c r="G62" s="424"/>
    </row>
    <row r="63" spans="1:7" s="238" customFormat="1" ht="8.1" customHeight="1">
      <c r="A63" s="125"/>
      <c r="B63" s="265"/>
      <c r="E63" s="425"/>
      <c r="F63" s="425"/>
      <c r="G63" s="425"/>
    </row>
    <row r="64" spans="1:7" s="238" customFormat="1" ht="14.25">
      <c r="A64" s="125"/>
      <c r="B64" s="503" t="s">
        <v>189</v>
      </c>
      <c r="C64" s="503"/>
      <c r="D64" s="503"/>
      <c r="E64" s="243" t="s">
        <v>196</v>
      </c>
      <c r="F64" s="243" t="s">
        <v>175</v>
      </c>
      <c r="G64" s="243" t="s">
        <v>606</v>
      </c>
    </row>
    <row r="65" spans="2:7" s="125" customFormat="1" ht="8.1" customHeight="1">
      <c r="B65" s="501"/>
      <c r="C65" s="502"/>
      <c r="D65" s="255"/>
      <c r="E65" s="244"/>
      <c r="F65" s="244"/>
      <c r="G65" s="244"/>
    </row>
    <row r="66" spans="2:7" s="125" customFormat="1" ht="11.1" customHeight="1">
      <c r="B66" s="256"/>
      <c r="C66" s="257" t="s">
        <v>179</v>
      </c>
      <c r="D66" s="258"/>
      <c r="E66" s="259">
        <v>0</v>
      </c>
      <c r="F66" s="259">
        <v>0</v>
      </c>
      <c r="G66" s="259">
        <v>0</v>
      </c>
    </row>
    <row r="67" spans="2:7" s="125" customFormat="1" ht="11.1" customHeight="1">
      <c r="B67" s="162"/>
      <c r="C67" s="165" t="s">
        <v>208</v>
      </c>
      <c r="D67" s="166"/>
      <c r="E67" s="249">
        <f>E68-E69</f>
        <v>0</v>
      </c>
      <c r="F67" s="249">
        <f>F68-F69</f>
        <v>0</v>
      </c>
      <c r="G67" s="249">
        <f>G68-G69</f>
        <v>0</v>
      </c>
    </row>
    <row r="68" spans="2:7" s="125" customFormat="1" ht="11.1" customHeight="1">
      <c r="B68" s="162"/>
      <c r="C68" s="147"/>
      <c r="D68" s="163" t="s">
        <v>199</v>
      </c>
      <c r="E68" s="164">
        <v>0</v>
      </c>
      <c r="F68" s="164">
        <v>0</v>
      </c>
      <c r="G68" s="164">
        <v>0</v>
      </c>
    </row>
    <row r="69" spans="2:7" s="125" customFormat="1" ht="11.1" customHeight="1">
      <c r="B69" s="162"/>
      <c r="C69" s="147"/>
      <c r="D69" s="163" t="s">
        <v>202</v>
      </c>
      <c r="E69" s="164">
        <v>0</v>
      </c>
      <c r="F69" s="164">
        <v>0</v>
      </c>
      <c r="G69" s="164">
        <v>0</v>
      </c>
    </row>
    <row r="70" spans="2:7" s="125" customFormat="1" ht="2.25" customHeight="1">
      <c r="B70" s="162"/>
      <c r="C70" s="165"/>
      <c r="D70" s="166"/>
      <c r="E70" s="164"/>
      <c r="F70" s="164"/>
      <c r="G70" s="164"/>
    </row>
    <row r="71" spans="2:7" s="125" customFormat="1" ht="11.1" customHeight="1">
      <c r="B71" s="162"/>
      <c r="C71" s="165" t="s">
        <v>209</v>
      </c>
      <c r="D71" s="166"/>
      <c r="E71" s="164">
        <v>0</v>
      </c>
      <c r="F71" s="164">
        <v>0</v>
      </c>
      <c r="G71" s="164">
        <v>0</v>
      </c>
    </row>
    <row r="72" spans="2:7" s="125" customFormat="1" ht="3.75" customHeight="1">
      <c r="B72" s="162"/>
      <c r="C72" s="165"/>
      <c r="D72" s="166"/>
      <c r="E72" s="164"/>
      <c r="F72" s="164"/>
      <c r="G72" s="164"/>
    </row>
    <row r="73" spans="2:7" s="125" customFormat="1" ht="11.1" customHeight="1">
      <c r="B73" s="162"/>
      <c r="C73" s="165" t="s">
        <v>185</v>
      </c>
      <c r="D73" s="166"/>
      <c r="E73" s="164">
        <v>0</v>
      </c>
      <c r="F73" s="164">
        <v>0</v>
      </c>
      <c r="G73" s="164">
        <v>0</v>
      </c>
    </row>
    <row r="74" spans="2:7" s="125" customFormat="1" ht="0.75" customHeight="1">
      <c r="B74" s="162"/>
      <c r="C74" s="165"/>
      <c r="D74" s="166"/>
      <c r="E74" s="161"/>
      <c r="F74" s="161"/>
      <c r="G74" s="161"/>
    </row>
    <row r="75" spans="2:7" s="125" customFormat="1" ht="12.95" customHeight="1">
      <c r="B75" s="160"/>
      <c r="C75" s="495" t="s">
        <v>210</v>
      </c>
      <c r="D75" s="496"/>
      <c r="E75" s="249">
        <f>E66+E67-E71+E73</f>
        <v>0</v>
      </c>
      <c r="F75" s="249">
        <f>F66+F67-F71+F73</f>
        <v>0</v>
      </c>
      <c r="G75" s="249">
        <f>G66+G67-G71+G73</f>
        <v>0</v>
      </c>
    </row>
    <row r="76" spans="2:7" s="125" customFormat="1" ht="14.25" customHeight="1">
      <c r="B76" s="497"/>
      <c r="C76" s="495" t="s">
        <v>211</v>
      </c>
      <c r="D76" s="496"/>
      <c r="E76" s="499">
        <f>E75-E67</f>
        <v>0</v>
      </c>
      <c r="F76" s="499">
        <f>F75-F67</f>
        <v>0</v>
      </c>
      <c r="G76" s="499">
        <f>G75-G67</f>
        <v>0</v>
      </c>
    </row>
    <row r="77" spans="2:7" s="125" customFormat="1" ht="4.5" customHeight="1">
      <c r="B77" s="498"/>
      <c r="C77" s="168"/>
      <c r="D77" s="169"/>
      <c r="E77" s="500"/>
      <c r="F77" s="500"/>
      <c r="G77" s="500"/>
    </row>
    <row r="78" spans="2:7" s="125" customFormat="1" ht="12.75" customHeight="1">
      <c r="B78" s="323" t="s">
        <v>705</v>
      </c>
      <c r="C78" s="177"/>
      <c r="D78" s="177"/>
      <c r="E78" s="192"/>
      <c r="F78" s="192"/>
      <c r="G78" s="192"/>
    </row>
    <row r="79" spans="2:7" s="125" customFormat="1" ht="12.75" customHeight="1">
      <c r="B79" s="177"/>
      <c r="C79" s="177"/>
      <c r="D79" s="177"/>
      <c r="E79" s="192"/>
      <c r="F79" s="192"/>
      <c r="G79" s="192"/>
    </row>
    <row r="80" spans="2:7" s="125" customFormat="1" ht="12.75" customHeight="1">
      <c r="B80" s="177"/>
      <c r="C80" s="177"/>
      <c r="D80" s="177"/>
      <c r="E80" s="192"/>
      <c r="F80" s="192"/>
      <c r="G80" s="192"/>
    </row>
    <row r="81" spans="1:8" s="125" customFormat="1" ht="12.75" customHeight="1">
      <c r="B81" s="177"/>
      <c r="C81" s="177"/>
      <c r="D81" s="177"/>
      <c r="E81" s="192"/>
      <c r="F81" s="192"/>
      <c r="G81" s="192"/>
    </row>
    <row r="82" spans="1:8" s="125" customFormat="1" ht="12.75" customHeight="1">
      <c r="B82" s="177"/>
      <c r="C82" s="177"/>
      <c r="D82" s="177"/>
      <c r="E82" s="192"/>
      <c r="F82" s="192"/>
      <c r="G82" s="192"/>
    </row>
    <row r="83" spans="1:8" s="125" customFormat="1" ht="12.75" customHeight="1">
      <c r="B83" s="177"/>
      <c r="C83" s="177"/>
      <c r="D83" s="177"/>
      <c r="E83" s="192"/>
      <c r="F83" s="192"/>
      <c r="G83" s="192"/>
    </row>
    <row r="84" spans="1:8" s="125" customFormat="1" ht="12.75" customHeight="1">
      <c r="B84" s="181" t="s">
        <v>697</v>
      </c>
      <c r="C84" s="193"/>
      <c r="D84" s="185"/>
      <c r="E84" s="181"/>
      <c r="F84" s="487" t="s">
        <v>692</v>
      </c>
      <c r="G84" s="487"/>
    </row>
    <row r="85" spans="1:8" s="125" customFormat="1" ht="12.75" customHeight="1">
      <c r="A85" s="198"/>
      <c r="B85" s="187" t="s">
        <v>698</v>
      </c>
      <c r="C85" s="204"/>
      <c r="D85" s="204"/>
      <c r="E85" s="187"/>
      <c r="F85" s="482" t="s">
        <v>693</v>
      </c>
      <c r="G85" s="482"/>
      <c r="H85" s="198"/>
    </row>
    <row r="86" spans="1:8" s="125" customFormat="1" ht="12.75" customHeight="1">
      <c r="B86" s="181" t="s">
        <v>699</v>
      </c>
      <c r="C86" s="181"/>
      <c r="D86" s="181"/>
      <c r="E86" s="181"/>
      <c r="F86" s="181"/>
      <c r="G86" s="181"/>
    </row>
    <row r="87" spans="1:8" ht="15" hidden="1" customHeight="1"/>
    <row r="88" spans="1:8" ht="15" hidden="1" customHeight="1"/>
    <row r="89" spans="1:8" hidden="1"/>
    <row r="90" spans="1:8" hidden="1"/>
    <row r="91" spans="1:8"/>
  </sheetData>
  <sheetProtection selectLockedCells="1"/>
  <mergeCells count="37"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GridLines="0" zoomScale="120" zoomScaleNormal="120" workbookViewId="0">
      <selection activeCell="D86" sqref="D86"/>
    </sheetView>
  </sheetViews>
  <sheetFormatPr baseColWidth="10" defaultColWidth="0" defaultRowHeight="14.25" zeroHeight="1"/>
  <cols>
    <col min="1" max="2" width="2.7109375" style="125" customWidth="1"/>
    <col min="3" max="3" width="2.7109375" style="171" customWidth="1"/>
    <col min="4" max="4" width="50.7109375" style="171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59" t="s">
        <v>607</v>
      </c>
      <c r="C1" s="459"/>
      <c r="D1" s="459"/>
      <c r="E1" s="459"/>
      <c r="F1" s="459"/>
      <c r="G1" s="459"/>
      <c r="H1" s="459"/>
      <c r="I1" s="459"/>
      <c r="J1" s="459"/>
    </row>
    <row r="2" spans="1:10" ht="14.1" customHeight="1">
      <c r="B2" s="450" t="s">
        <v>685</v>
      </c>
      <c r="C2" s="451"/>
      <c r="D2" s="451"/>
      <c r="E2" s="451"/>
      <c r="F2" s="451"/>
      <c r="G2" s="451"/>
      <c r="H2" s="451"/>
      <c r="I2" s="451"/>
      <c r="J2" s="452"/>
    </row>
    <row r="3" spans="1:10" ht="14.1" customHeight="1">
      <c r="B3" s="507" t="s">
        <v>212</v>
      </c>
      <c r="C3" s="508"/>
      <c r="D3" s="508"/>
      <c r="E3" s="508"/>
      <c r="F3" s="508"/>
      <c r="G3" s="508"/>
      <c r="H3" s="508"/>
      <c r="I3" s="508"/>
      <c r="J3" s="509"/>
    </row>
    <row r="4" spans="1:10" ht="14.1" customHeight="1">
      <c r="B4" s="535" t="str">
        <f>+'Formato 3'!B4:L4</f>
        <v>del 01 de Enero al 31 de Marzo de 2019</v>
      </c>
      <c r="C4" s="536"/>
      <c r="D4" s="536"/>
      <c r="E4" s="536"/>
      <c r="F4" s="536"/>
      <c r="G4" s="536"/>
      <c r="H4" s="536"/>
      <c r="I4" s="536"/>
      <c r="J4" s="537"/>
    </row>
    <row r="5" spans="1:10" ht="14.1" customHeight="1">
      <c r="B5" s="538" t="s">
        <v>665</v>
      </c>
      <c r="C5" s="539"/>
      <c r="D5" s="539"/>
      <c r="E5" s="539"/>
      <c r="F5" s="539"/>
      <c r="G5" s="539"/>
      <c r="H5" s="539"/>
      <c r="I5" s="539"/>
      <c r="J5" s="540"/>
    </row>
    <row r="6" spans="1:10">
      <c r="B6" s="522" t="s">
        <v>672</v>
      </c>
      <c r="C6" s="523"/>
      <c r="D6" s="524"/>
      <c r="E6" s="541" t="s">
        <v>213</v>
      </c>
      <c r="F6" s="541"/>
      <c r="G6" s="541"/>
      <c r="H6" s="541"/>
      <c r="I6" s="541"/>
      <c r="J6" s="541" t="s">
        <v>671</v>
      </c>
    </row>
    <row r="7" spans="1:10" ht="20.25" customHeight="1">
      <c r="B7" s="525"/>
      <c r="C7" s="526"/>
      <c r="D7" s="527"/>
      <c r="E7" s="297" t="s">
        <v>670</v>
      </c>
      <c r="F7" s="298" t="s">
        <v>214</v>
      </c>
      <c r="G7" s="297" t="s">
        <v>215</v>
      </c>
      <c r="H7" s="297" t="s">
        <v>175</v>
      </c>
      <c r="I7" s="297" t="s">
        <v>216</v>
      </c>
      <c r="J7" s="541"/>
    </row>
    <row r="8" spans="1:10" ht="8.1" customHeight="1">
      <c r="B8" s="516"/>
      <c r="C8" s="517"/>
      <c r="D8" s="518"/>
      <c r="E8" s="299"/>
      <c r="F8" s="299"/>
      <c r="G8" s="299"/>
      <c r="H8" s="299"/>
      <c r="I8" s="299"/>
      <c r="J8" s="299"/>
    </row>
    <row r="9" spans="1:10">
      <c r="B9" s="519" t="s">
        <v>217</v>
      </c>
      <c r="C9" s="520"/>
      <c r="D9" s="521"/>
      <c r="E9" s="438"/>
      <c r="F9" s="438"/>
      <c r="G9" s="438"/>
      <c r="H9" s="438"/>
      <c r="I9" s="438"/>
      <c r="J9" s="438"/>
    </row>
    <row r="10" spans="1:10" ht="11.1" customHeight="1">
      <c r="B10" s="284"/>
      <c r="C10" s="528" t="s">
        <v>218</v>
      </c>
      <c r="D10" s="529"/>
      <c r="E10" s="285">
        <v>0</v>
      </c>
      <c r="F10" s="285">
        <v>0</v>
      </c>
      <c r="G10" s="292">
        <f>E10+F10</f>
        <v>0</v>
      </c>
      <c r="H10" s="285">
        <v>0</v>
      </c>
      <c r="I10" s="285">
        <v>0</v>
      </c>
      <c r="J10" s="292">
        <f>G10-H10</f>
        <v>0</v>
      </c>
    </row>
    <row r="11" spans="1:10" ht="11.1" customHeight="1">
      <c r="B11" s="284"/>
      <c r="C11" s="528" t="s">
        <v>219</v>
      </c>
      <c r="D11" s="529"/>
      <c r="E11" s="285">
        <v>0</v>
      </c>
      <c r="F11" s="285">
        <v>0</v>
      </c>
      <c r="G11" s="292">
        <f>E11+F11</f>
        <v>0</v>
      </c>
      <c r="H11" s="285">
        <v>0</v>
      </c>
      <c r="I11" s="285">
        <v>0</v>
      </c>
      <c r="J11" s="292">
        <f t="shared" ref="J11:J40" si="0">G11-H11</f>
        <v>0</v>
      </c>
    </row>
    <row r="12" spans="1:10" ht="11.1" customHeight="1">
      <c r="B12" s="284"/>
      <c r="C12" s="528" t="s">
        <v>220</v>
      </c>
      <c r="D12" s="529"/>
      <c r="E12" s="285">
        <v>0</v>
      </c>
      <c r="F12" s="285">
        <v>0</v>
      </c>
      <c r="G12" s="292">
        <f>E12+F12</f>
        <v>0</v>
      </c>
      <c r="H12" s="285">
        <v>0</v>
      </c>
      <c r="I12" s="285">
        <v>0</v>
      </c>
      <c r="J12" s="292">
        <f t="shared" si="0"/>
        <v>0</v>
      </c>
    </row>
    <row r="13" spans="1:10" ht="11.1" customHeight="1">
      <c r="B13" s="284"/>
      <c r="C13" s="528" t="s">
        <v>221</v>
      </c>
      <c r="D13" s="529"/>
      <c r="E13" s="285">
        <v>0</v>
      </c>
      <c r="F13" s="285">
        <v>0</v>
      </c>
      <c r="G13" s="292">
        <f t="shared" ref="G13:H40" si="1">E13+F13</f>
        <v>0</v>
      </c>
      <c r="H13" s="285">
        <v>0</v>
      </c>
      <c r="I13" s="285">
        <v>0</v>
      </c>
      <c r="J13" s="292">
        <f t="shared" si="0"/>
        <v>0</v>
      </c>
    </row>
    <row r="14" spans="1:10" ht="11.1" customHeight="1">
      <c r="A14" s="125" t="s">
        <v>702</v>
      </c>
      <c r="B14" s="284"/>
      <c r="C14" s="528" t="s">
        <v>222</v>
      </c>
      <c r="D14" s="529"/>
      <c r="E14" s="285">
        <v>0</v>
      </c>
      <c r="F14" s="285">
        <v>0</v>
      </c>
      <c r="G14" s="292">
        <f t="shared" si="1"/>
        <v>0</v>
      </c>
      <c r="H14" s="285">
        <v>3.8</v>
      </c>
      <c r="I14" s="285">
        <f>+H14</f>
        <v>3.8</v>
      </c>
      <c r="J14" s="292">
        <f>G14-H14</f>
        <v>-3.8</v>
      </c>
    </row>
    <row r="15" spans="1:10" ht="11.1" customHeight="1">
      <c r="B15" s="284"/>
      <c r="C15" s="528" t="s">
        <v>223</v>
      </c>
      <c r="D15" s="529"/>
      <c r="E15" s="285">
        <v>0</v>
      </c>
      <c r="F15" s="285">
        <v>0</v>
      </c>
      <c r="G15" s="292">
        <f t="shared" si="1"/>
        <v>0</v>
      </c>
      <c r="H15" s="285">
        <v>0</v>
      </c>
      <c r="I15" s="285">
        <v>0</v>
      </c>
      <c r="J15" s="292">
        <f t="shared" si="0"/>
        <v>0</v>
      </c>
    </row>
    <row r="16" spans="1:10" ht="11.1" customHeight="1">
      <c r="B16" s="284"/>
      <c r="C16" s="528" t="s">
        <v>224</v>
      </c>
      <c r="D16" s="529"/>
      <c r="E16" s="285">
        <v>0</v>
      </c>
      <c r="F16" s="285">
        <v>0</v>
      </c>
      <c r="G16" s="292">
        <f t="shared" si="1"/>
        <v>0</v>
      </c>
      <c r="H16" s="285">
        <v>0</v>
      </c>
      <c r="I16" s="285">
        <v>0</v>
      </c>
      <c r="J16" s="292">
        <f t="shared" si="0"/>
        <v>0</v>
      </c>
    </row>
    <row r="17" spans="2:10" ht="18" customHeight="1">
      <c r="B17" s="284"/>
      <c r="C17" s="530" t="s">
        <v>608</v>
      </c>
      <c r="D17" s="529"/>
      <c r="E17" s="286">
        <f>E18+E19+E20+E21+E22+E23+E24+E25+E26+E27+E28</f>
        <v>0</v>
      </c>
      <c r="F17" s="286">
        <f>F18+F19+F20+F21+F22+F23+F24+F25+F26+F27+F28</f>
        <v>0</v>
      </c>
      <c r="G17" s="286">
        <f>E17+F17</f>
        <v>0</v>
      </c>
      <c r="H17" s="286">
        <f>H18+H19+H20+H21+H22+H23+H24+H25+H26+H27+H28</f>
        <v>0</v>
      </c>
      <c r="I17" s="286">
        <f>I18+I19+I20+I21+I22+I23+I24+I25+I26+I27+I28</f>
        <v>0</v>
      </c>
      <c r="J17" s="292">
        <f t="shared" si="0"/>
        <v>0</v>
      </c>
    </row>
    <row r="18" spans="2:10" ht="11.1" customHeight="1">
      <c r="B18" s="284"/>
      <c r="C18" s="409"/>
      <c r="D18" s="410" t="s">
        <v>225</v>
      </c>
      <c r="E18" s="285">
        <v>0</v>
      </c>
      <c r="F18" s="285">
        <v>0</v>
      </c>
      <c r="G18" s="286">
        <f t="shared" si="1"/>
        <v>0</v>
      </c>
      <c r="H18" s="285">
        <v>0</v>
      </c>
      <c r="I18" s="285">
        <v>0</v>
      </c>
      <c r="J18" s="292">
        <f t="shared" si="0"/>
        <v>0</v>
      </c>
    </row>
    <row r="19" spans="2:10" ht="11.1" customHeight="1">
      <c r="B19" s="284"/>
      <c r="C19" s="409"/>
      <c r="D19" s="410" t="s">
        <v>226</v>
      </c>
      <c r="E19" s="285">
        <v>0</v>
      </c>
      <c r="F19" s="285">
        <v>0</v>
      </c>
      <c r="G19" s="292">
        <f t="shared" si="1"/>
        <v>0</v>
      </c>
      <c r="H19" s="285">
        <v>0</v>
      </c>
      <c r="I19" s="285">
        <v>0</v>
      </c>
      <c r="J19" s="292">
        <f t="shared" si="0"/>
        <v>0</v>
      </c>
    </row>
    <row r="20" spans="2:10" ht="11.1" customHeight="1">
      <c r="B20" s="284"/>
      <c r="C20" s="409"/>
      <c r="D20" s="410" t="s">
        <v>227</v>
      </c>
      <c r="E20" s="285">
        <v>0</v>
      </c>
      <c r="F20" s="285">
        <v>0</v>
      </c>
      <c r="G20" s="292">
        <f t="shared" si="1"/>
        <v>0</v>
      </c>
      <c r="H20" s="285">
        <v>0</v>
      </c>
      <c r="I20" s="285">
        <v>0</v>
      </c>
      <c r="J20" s="292">
        <f t="shared" si="0"/>
        <v>0</v>
      </c>
    </row>
    <row r="21" spans="2:10" ht="11.1" customHeight="1">
      <c r="B21" s="284"/>
      <c r="C21" s="409"/>
      <c r="D21" s="410" t="s">
        <v>228</v>
      </c>
      <c r="E21" s="285">
        <v>0</v>
      </c>
      <c r="F21" s="285">
        <v>0</v>
      </c>
      <c r="G21" s="292">
        <f t="shared" si="1"/>
        <v>0</v>
      </c>
      <c r="H21" s="285">
        <v>0</v>
      </c>
      <c r="I21" s="285">
        <v>0</v>
      </c>
      <c r="J21" s="292">
        <f t="shared" si="0"/>
        <v>0</v>
      </c>
    </row>
    <row r="22" spans="2:10" ht="11.1" customHeight="1">
      <c r="B22" s="284"/>
      <c r="C22" s="409"/>
      <c r="D22" s="410" t="s">
        <v>229</v>
      </c>
      <c r="E22" s="285">
        <v>0</v>
      </c>
      <c r="F22" s="285">
        <v>0</v>
      </c>
      <c r="G22" s="292">
        <f t="shared" si="1"/>
        <v>0</v>
      </c>
      <c r="H22" s="285">
        <v>0</v>
      </c>
      <c r="I22" s="285">
        <v>0</v>
      </c>
      <c r="J22" s="292">
        <f t="shared" si="0"/>
        <v>0</v>
      </c>
    </row>
    <row r="23" spans="2:10" ht="11.1" customHeight="1">
      <c r="B23" s="284"/>
      <c r="C23" s="409"/>
      <c r="D23" s="410" t="s">
        <v>230</v>
      </c>
      <c r="E23" s="285">
        <v>0</v>
      </c>
      <c r="F23" s="285">
        <v>0</v>
      </c>
      <c r="G23" s="292">
        <f t="shared" si="1"/>
        <v>0</v>
      </c>
      <c r="H23" s="285">
        <v>0</v>
      </c>
      <c r="I23" s="285">
        <v>0</v>
      </c>
      <c r="J23" s="292">
        <f t="shared" si="0"/>
        <v>0</v>
      </c>
    </row>
    <row r="24" spans="2:10" ht="11.1" customHeight="1">
      <c r="B24" s="284"/>
      <c r="C24" s="409"/>
      <c r="D24" s="410" t="s">
        <v>231</v>
      </c>
      <c r="E24" s="285">
        <v>0</v>
      </c>
      <c r="F24" s="285">
        <v>0</v>
      </c>
      <c r="G24" s="292">
        <f t="shared" si="1"/>
        <v>0</v>
      </c>
      <c r="H24" s="285">
        <v>0</v>
      </c>
      <c r="I24" s="285">
        <v>0</v>
      </c>
      <c r="J24" s="292">
        <f t="shared" si="0"/>
        <v>0</v>
      </c>
    </row>
    <row r="25" spans="2:10" ht="11.1" customHeight="1">
      <c r="B25" s="284"/>
      <c r="C25" s="409"/>
      <c r="D25" s="410" t="s">
        <v>232</v>
      </c>
      <c r="E25" s="285">
        <v>0</v>
      </c>
      <c r="F25" s="285">
        <v>0</v>
      </c>
      <c r="G25" s="292">
        <f t="shared" si="1"/>
        <v>0</v>
      </c>
      <c r="H25" s="285">
        <v>0</v>
      </c>
      <c r="I25" s="285">
        <v>0</v>
      </c>
      <c r="J25" s="292">
        <f t="shared" si="0"/>
        <v>0</v>
      </c>
    </row>
    <row r="26" spans="2:10" ht="11.1" customHeight="1">
      <c r="B26" s="284"/>
      <c r="C26" s="409"/>
      <c r="D26" s="410" t="s">
        <v>233</v>
      </c>
      <c r="E26" s="285">
        <v>0</v>
      </c>
      <c r="F26" s="285">
        <v>0</v>
      </c>
      <c r="G26" s="292">
        <f t="shared" si="1"/>
        <v>0</v>
      </c>
      <c r="H26" s="285">
        <v>0</v>
      </c>
      <c r="I26" s="285">
        <v>0</v>
      </c>
      <c r="J26" s="292">
        <f t="shared" si="0"/>
        <v>0</v>
      </c>
    </row>
    <row r="27" spans="2:10" ht="11.1" customHeight="1">
      <c r="B27" s="284"/>
      <c r="C27" s="409"/>
      <c r="D27" s="410" t="s">
        <v>234</v>
      </c>
      <c r="E27" s="285">
        <v>0</v>
      </c>
      <c r="F27" s="285">
        <v>0</v>
      </c>
      <c r="G27" s="292">
        <f t="shared" si="1"/>
        <v>0</v>
      </c>
      <c r="H27" s="285">
        <v>0</v>
      </c>
      <c r="I27" s="285">
        <v>0</v>
      </c>
      <c r="J27" s="292">
        <f t="shared" si="0"/>
        <v>0</v>
      </c>
    </row>
    <row r="28" spans="2:10" ht="11.1" customHeight="1">
      <c r="B28" s="284"/>
      <c r="C28" s="409"/>
      <c r="D28" s="410" t="s">
        <v>235</v>
      </c>
      <c r="E28" s="285">
        <v>0</v>
      </c>
      <c r="F28" s="285">
        <v>0</v>
      </c>
      <c r="G28" s="292">
        <f t="shared" si="1"/>
        <v>0</v>
      </c>
      <c r="H28" s="285">
        <v>0</v>
      </c>
      <c r="I28" s="285">
        <v>0</v>
      </c>
      <c r="J28" s="292">
        <f t="shared" si="0"/>
        <v>0</v>
      </c>
    </row>
    <row r="29" spans="2:10" ht="11.1" customHeight="1">
      <c r="B29" s="284"/>
      <c r="C29" s="528" t="s">
        <v>236</v>
      </c>
      <c r="D29" s="529"/>
      <c r="E29" s="286">
        <f>E30+E31+E32+E33+E34</f>
        <v>0</v>
      </c>
      <c r="F29" s="286">
        <f>F30+F31+F32+F33+F34</f>
        <v>0</v>
      </c>
      <c r="G29" s="292">
        <f t="shared" si="1"/>
        <v>0</v>
      </c>
      <c r="H29" s="286">
        <f>H30+H31+H32+H33+H34</f>
        <v>0</v>
      </c>
      <c r="I29" s="286">
        <f>I30+I31+I32+I33+I34</f>
        <v>0</v>
      </c>
      <c r="J29" s="292">
        <f t="shared" si="0"/>
        <v>0</v>
      </c>
    </row>
    <row r="30" spans="2:10" ht="11.1" customHeight="1">
      <c r="B30" s="284"/>
      <c r="C30" s="409"/>
      <c r="D30" s="410" t="s">
        <v>237</v>
      </c>
      <c r="E30" s="285">
        <v>0</v>
      </c>
      <c r="F30" s="285">
        <v>0</v>
      </c>
      <c r="G30" s="292">
        <f t="shared" si="1"/>
        <v>0</v>
      </c>
      <c r="H30" s="285">
        <v>0</v>
      </c>
      <c r="I30" s="285">
        <v>0</v>
      </c>
      <c r="J30" s="292">
        <f t="shared" si="0"/>
        <v>0</v>
      </c>
    </row>
    <row r="31" spans="2:10" ht="11.1" customHeight="1">
      <c r="B31" s="284"/>
      <c r="C31" s="409"/>
      <c r="D31" s="410" t="s">
        <v>238</v>
      </c>
      <c r="E31" s="285">
        <v>0</v>
      </c>
      <c r="F31" s="285">
        <v>0</v>
      </c>
      <c r="G31" s="292">
        <f t="shared" si="1"/>
        <v>0</v>
      </c>
      <c r="H31" s="285">
        <v>0</v>
      </c>
      <c r="I31" s="285">
        <v>0</v>
      </c>
      <c r="J31" s="292">
        <f t="shared" si="0"/>
        <v>0</v>
      </c>
    </row>
    <row r="32" spans="2:10" ht="11.1" customHeight="1">
      <c r="B32" s="284"/>
      <c r="C32" s="409"/>
      <c r="D32" s="410" t="s">
        <v>239</v>
      </c>
      <c r="E32" s="285">
        <v>0</v>
      </c>
      <c r="F32" s="285">
        <v>0</v>
      </c>
      <c r="G32" s="292">
        <f t="shared" si="1"/>
        <v>0</v>
      </c>
      <c r="H32" s="285">
        <v>0</v>
      </c>
      <c r="I32" s="285">
        <v>0</v>
      </c>
      <c r="J32" s="292">
        <f t="shared" si="0"/>
        <v>0</v>
      </c>
    </row>
    <row r="33" spans="2:10" ht="11.1" customHeight="1">
      <c r="B33" s="284"/>
      <c r="C33" s="409"/>
      <c r="D33" s="410" t="s">
        <v>240</v>
      </c>
      <c r="E33" s="285">
        <v>0</v>
      </c>
      <c r="F33" s="285">
        <v>0</v>
      </c>
      <c r="G33" s="292">
        <f t="shared" si="1"/>
        <v>0</v>
      </c>
      <c r="H33" s="285">
        <v>0</v>
      </c>
      <c r="I33" s="285">
        <v>0</v>
      </c>
      <c r="J33" s="292">
        <f t="shared" si="0"/>
        <v>0</v>
      </c>
    </row>
    <row r="34" spans="2:10" ht="11.1" customHeight="1">
      <c r="B34" s="284"/>
      <c r="C34" s="409"/>
      <c r="D34" s="410" t="s">
        <v>241</v>
      </c>
      <c r="E34" s="285">
        <v>0</v>
      </c>
      <c r="F34" s="285">
        <v>0</v>
      </c>
      <c r="G34" s="292">
        <f t="shared" si="1"/>
        <v>0</v>
      </c>
      <c r="H34" s="285">
        <v>0</v>
      </c>
      <c r="I34" s="285">
        <v>0</v>
      </c>
      <c r="J34" s="292">
        <f t="shared" si="0"/>
        <v>0</v>
      </c>
    </row>
    <row r="35" spans="2:10" ht="11.1" customHeight="1">
      <c r="B35" s="284"/>
      <c r="C35" s="528" t="s">
        <v>242</v>
      </c>
      <c r="D35" s="529"/>
      <c r="E35" s="439">
        <v>4212.2</v>
      </c>
      <c r="F35" s="426"/>
      <c r="G35" s="427">
        <f t="shared" si="1"/>
        <v>4212.2</v>
      </c>
      <c r="H35" s="312">
        <v>2603.1</v>
      </c>
      <c r="I35" s="426">
        <f>+H35</f>
        <v>2603.1</v>
      </c>
      <c r="J35" s="427">
        <f>G35-H35</f>
        <v>1609.1</v>
      </c>
    </row>
    <row r="36" spans="2:10" ht="11.1" customHeight="1">
      <c r="B36" s="284"/>
      <c r="C36" s="528" t="s">
        <v>243</v>
      </c>
      <c r="D36" s="529"/>
      <c r="E36" s="426">
        <f>E37</f>
        <v>0</v>
      </c>
      <c r="F36" s="426">
        <f>F37</f>
        <v>0</v>
      </c>
      <c r="G36" s="427">
        <f t="shared" si="1"/>
        <v>0</v>
      </c>
      <c r="H36" s="426">
        <f>H37</f>
        <v>0</v>
      </c>
      <c r="I36" s="427">
        <f>I37</f>
        <v>0</v>
      </c>
      <c r="J36" s="427">
        <f t="shared" si="0"/>
        <v>0</v>
      </c>
    </row>
    <row r="37" spans="2:10" ht="11.1" customHeight="1">
      <c r="B37" s="284"/>
      <c r="C37" s="409"/>
      <c r="D37" s="410" t="s">
        <v>244</v>
      </c>
      <c r="E37" s="426">
        <v>0</v>
      </c>
      <c r="F37" s="426">
        <v>0</v>
      </c>
      <c r="G37" s="426">
        <f t="shared" si="1"/>
        <v>0</v>
      </c>
      <c r="H37" s="426">
        <v>0</v>
      </c>
      <c r="I37" s="426">
        <v>0</v>
      </c>
      <c r="J37" s="427">
        <f t="shared" si="0"/>
        <v>0</v>
      </c>
    </row>
    <row r="38" spans="2:10" ht="11.1" customHeight="1">
      <c r="B38" s="284"/>
      <c r="C38" s="528" t="s">
        <v>245</v>
      </c>
      <c r="D38" s="529"/>
      <c r="E38" s="427">
        <v>0</v>
      </c>
      <c r="F38" s="427">
        <f>F39+F40</f>
        <v>0</v>
      </c>
      <c r="G38" s="427">
        <f t="shared" si="1"/>
        <v>0</v>
      </c>
      <c r="H38" s="427">
        <f t="shared" si="1"/>
        <v>0</v>
      </c>
      <c r="I38" s="427">
        <f>I39+I40</f>
        <v>0</v>
      </c>
      <c r="J38" s="427">
        <f>G38-H38</f>
        <v>0</v>
      </c>
    </row>
    <row r="39" spans="2:10" ht="11.1" customHeight="1">
      <c r="B39" s="284"/>
      <c r="C39" s="409"/>
      <c r="D39" s="410" t="s">
        <v>246</v>
      </c>
      <c r="E39" s="426">
        <v>0</v>
      </c>
      <c r="F39" s="426">
        <v>0</v>
      </c>
      <c r="G39" s="427">
        <f t="shared" si="1"/>
        <v>0</v>
      </c>
      <c r="H39" s="426">
        <v>0</v>
      </c>
      <c r="I39" s="426">
        <v>0</v>
      </c>
      <c r="J39" s="427">
        <f t="shared" si="0"/>
        <v>0</v>
      </c>
    </row>
    <row r="40" spans="2:10" ht="11.1" customHeight="1">
      <c r="B40" s="284"/>
      <c r="C40" s="409"/>
      <c r="D40" s="410" t="s">
        <v>247</v>
      </c>
      <c r="E40" s="426">
        <v>0</v>
      </c>
      <c r="F40" s="426">
        <v>0</v>
      </c>
      <c r="G40" s="427">
        <f t="shared" si="1"/>
        <v>0</v>
      </c>
      <c r="H40" s="426">
        <v>0</v>
      </c>
      <c r="I40" s="426">
        <f>+H40</f>
        <v>0</v>
      </c>
      <c r="J40" s="427">
        <f t="shared" si="0"/>
        <v>0</v>
      </c>
    </row>
    <row r="41" spans="2:10">
      <c r="B41" s="289"/>
      <c r="C41" s="290"/>
      <c r="D41" s="291"/>
      <c r="E41" s="426"/>
      <c r="F41" s="426"/>
      <c r="G41" s="427"/>
      <c r="H41" s="427"/>
      <c r="I41" s="427"/>
      <c r="J41" s="427"/>
    </row>
    <row r="42" spans="2:10" ht="19.5" customHeight="1">
      <c r="B42" s="542" t="s">
        <v>609</v>
      </c>
      <c r="C42" s="520"/>
      <c r="D42" s="521"/>
      <c r="E42" s="442">
        <f>E10+E11+E12+E13+E14+E15+E16+E17+E29+E35+E36+E38</f>
        <v>4212.2</v>
      </c>
      <c r="F42" s="427">
        <f>F10+F11+F12+F13+F14+F15+F16+F17+F29+F35+F36+F38</f>
        <v>0</v>
      </c>
      <c r="G42" s="427">
        <f>E42+F42</f>
        <v>4212.2</v>
      </c>
      <c r="H42" s="292">
        <f>H10+H11+H12+H13+H14+H15+H16+H17+H29+H35+H36+H38</f>
        <v>2606.9</v>
      </c>
      <c r="I42" s="427">
        <f>I10+I11+I12+I13+I14+I15+I16+I17+I29+I35+I36+I38</f>
        <v>2606.9</v>
      </c>
      <c r="J42" s="427">
        <f>G42-H42</f>
        <v>1605.2999999999997</v>
      </c>
    </row>
    <row r="43" spans="2:10">
      <c r="B43" s="519" t="s">
        <v>248</v>
      </c>
      <c r="C43" s="520"/>
      <c r="D43" s="521"/>
      <c r="E43" s="292"/>
      <c r="F43" s="292"/>
      <c r="G43" s="292"/>
      <c r="H43" s="292"/>
      <c r="I43" s="292"/>
      <c r="J43" s="292">
        <f>G43-H43</f>
        <v>0</v>
      </c>
    </row>
    <row r="44" spans="2:10" ht="8.1" customHeight="1">
      <c r="B44" s="289"/>
      <c r="C44" s="290"/>
      <c r="D44" s="291"/>
      <c r="E44" s="292"/>
      <c r="F44" s="292"/>
      <c r="G44" s="286"/>
      <c r="H44" s="292"/>
      <c r="I44" s="292"/>
      <c r="J44" s="286"/>
    </row>
    <row r="45" spans="2:10">
      <c r="B45" s="519" t="s">
        <v>249</v>
      </c>
      <c r="C45" s="520"/>
      <c r="D45" s="521"/>
      <c r="E45" s="292"/>
      <c r="F45" s="292"/>
      <c r="G45" s="286"/>
      <c r="H45" s="285"/>
      <c r="I45" s="285"/>
      <c r="J45" s="286"/>
    </row>
    <row r="46" spans="2:10">
      <c r="B46" s="284"/>
      <c r="C46" s="528" t="s">
        <v>250</v>
      </c>
      <c r="D46" s="529"/>
      <c r="E46" s="292">
        <f>E47+E48+E49+E50+E51+E52+E53+E54</f>
        <v>0</v>
      </c>
      <c r="F46" s="292">
        <f>F47+F48+F49+F50+F51+F52+F53+F54</f>
        <v>0</v>
      </c>
      <c r="G46" s="292">
        <f>E46+F46</f>
        <v>0</v>
      </c>
      <c r="H46" s="292">
        <f>H47+H48+H49+H50+H51+H52+H53+H54</f>
        <v>0</v>
      </c>
      <c r="I46" s="292">
        <f>I47+I48+I49+I50+I51+I52+I53+I54</f>
        <v>0</v>
      </c>
      <c r="J46" s="292">
        <f>G46-H46</f>
        <v>0</v>
      </c>
    </row>
    <row r="47" spans="2:10" ht="11.1" customHeight="1">
      <c r="B47" s="284"/>
      <c r="C47" s="287"/>
      <c r="D47" s="288" t="s">
        <v>251</v>
      </c>
      <c r="E47" s="285">
        <v>0</v>
      </c>
      <c r="F47" s="285">
        <v>0</v>
      </c>
      <c r="G47" s="292">
        <f t="shared" ref="G47:G54" si="2">E47+F47</f>
        <v>0</v>
      </c>
      <c r="H47" s="285">
        <v>0</v>
      </c>
      <c r="I47" s="285">
        <v>0</v>
      </c>
      <c r="J47" s="292">
        <f t="shared" ref="J47:J54" si="3">G47-H47</f>
        <v>0</v>
      </c>
    </row>
    <row r="48" spans="2:10" ht="11.1" customHeight="1">
      <c r="B48" s="284"/>
      <c r="C48" s="287"/>
      <c r="D48" s="288" t="s">
        <v>252</v>
      </c>
      <c r="E48" s="285">
        <v>0</v>
      </c>
      <c r="F48" s="285">
        <v>0</v>
      </c>
      <c r="G48" s="292">
        <f t="shared" si="2"/>
        <v>0</v>
      </c>
      <c r="H48" s="285">
        <v>0</v>
      </c>
      <c r="I48" s="285">
        <v>0</v>
      </c>
      <c r="J48" s="292">
        <f t="shared" si="3"/>
        <v>0</v>
      </c>
    </row>
    <row r="49" spans="2:10" ht="11.1" customHeight="1">
      <c r="B49" s="284"/>
      <c r="C49" s="287"/>
      <c r="D49" s="288" t="s">
        <v>253</v>
      </c>
      <c r="E49" s="285">
        <v>0</v>
      </c>
      <c r="F49" s="285">
        <v>0</v>
      </c>
      <c r="G49" s="292">
        <f t="shared" si="2"/>
        <v>0</v>
      </c>
      <c r="H49" s="285">
        <v>0</v>
      </c>
      <c r="I49" s="285">
        <v>0</v>
      </c>
      <c r="J49" s="292">
        <f t="shared" si="3"/>
        <v>0</v>
      </c>
    </row>
    <row r="50" spans="2:10" ht="22.5">
      <c r="B50" s="284"/>
      <c r="C50" s="287"/>
      <c r="D50" s="288" t="s">
        <v>254</v>
      </c>
      <c r="E50" s="285">
        <v>0</v>
      </c>
      <c r="F50" s="285">
        <v>0</v>
      </c>
      <c r="G50" s="292">
        <f t="shared" si="2"/>
        <v>0</v>
      </c>
      <c r="H50" s="285">
        <v>0</v>
      </c>
      <c r="I50" s="285">
        <v>0</v>
      </c>
      <c r="J50" s="292">
        <f t="shared" si="3"/>
        <v>0</v>
      </c>
    </row>
    <row r="51" spans="2:10" ht="11.1" customHeight="1">
      <c r="B51" s="284"/>
      <c r="C51" s="287"/>
      <c r="D51" s="288" t="s">
        <v>255</v>
      </c>
      <c r="E51" s="285">
        <v>0</v>
      </c>
      <c r="F51" s="285">
        <v>0</v>
      </c>
      <c r="G51" s="292">
        <f>E51+F51</f>
        <v>0</v>
      </c>
      <c r="H51" s="285">
        <v>0</v>
      </c>
      <c r="I51" s="285">
        <v>0</v>
      </c>
      <c r="J51" s="292">
        <f t="shared" si="3"/>
        <v>0</v>
      </c>
    </row>
    <row r="52" spans="2:10" ht="11.1" customHeight="1">
      <c r="B52" s="284"/>
      <c r="C52" s="287"/>
      <c r="D52" s="288" t="s">
        <v>256</v>
      </c>
      <c r="E52" s="285">
        <v>0</v>
      </c>
      <c r="F52" s="285">
        <v>0</v>
      </c>
      <c r="G52" s="292">
        <f t="shared" si="2"/>
        <v>0</v>
      </c>
      <c r="H52" s="285">
        <v>0</v>
      </c>
      <c r="I52" s="285">
        <v>0</v>
      </c>
      <c r="J52" s="292">
        <f t="shared" si="3"/>
        <v>0</v>
      </c>
    </row>
    <row r="53" spans="2:10" ht="22.5">
      <c r="B53" s="284"/>
      <c r="C53" s="287"/>
      <c r="D53" s="288" t="s">
        <v>257</v>
      </c>
      <c r="E53" s="285">
        <v>0</v>
      </c>
      <c r="F53" s="285">
        <v>0</v>
      </c>
      <c r="G53" s="292">
        <f t="shared" si="2"/>
        <v>0</v>
      </c>
      <c r="H53" s="285">
        <v>0</v>
      </c>
      <c r="I53" s="285">
        <v>0</v>
      </c>
      <c r="J53" s="292">
        <f t="shared" si="3"/>
        <v>0</v>
      </c>
    </row>
    <row r="54" spans="2:10" ht="18" customHeight="1">
      <c r="B54" s="284"/>
      <c r="C54" s="287"/>
      <c r="D54" s="288" t="s">
        <v>258</v>
      </c>
      <c r="E54" s="285">
        <v>0</v>
      </c>
      <c r="F54" s="285">
        <v>0</v>
      </c>
      <c r="G54" s="292">
        <f t="shared" si="2"/>
        <v>0</v>
      </c>
      <c r="H54" s="285">
        <v>0</v>
      </c>
      <c r="I54" s="285">
        <v>0</v>
      </c>
      <c r="J54" s="292">
        <f t="shared" si="3"/>
        <v>0</v>
      </c>
    </row>
    <row r="55" spans="2:10" ht="11.1" customHeight="1">
      <c r="B55" s="284"/>
      <c r="C55" s="528" t="s">
        <v>259</v>
      </c>
      <c r="D55" s="529"/>
      <c r="E55" s="292">
        <f>E56+E57+E58+E59</f>
        <v>0</v>
      </c>
      <c r="F55" s="292">
        <f>F56+F57+F58+F59</f>
        <v>0</v>
      </c>
      <c r="G55" s="292">
        <f t="shared" ref="G55:G64" si="4">E55+F55</f>
        <v>0</v>
      </c>
      <c r="H55" s="292">
        <f>H56+H57+H58+H59</f>
        <v>0</v>
      </c>
      <c r="I55" s="292">
        <f>I56+I57+I58+I59</f>
        <v>0</v>
      </c>
      <c r="J55" s="292">
        <f>G55-H55</f>
        <v>0</v>
      </c>
    </row>
    <row r="56" spans="2:10" ht="11.1" customHeight="1">
      <c r="B56" s="284"/>
      <c r="C56" s="287"/>
      <c r="D56" s="288" t="s">
        <v>260</v>
      </c>
      <c r="E56" s="285">
        <v>0</v>
      </c>
      <c r="F56" s="285">
        <v>0</v>
      </c>
      <c r="G56" s="292">
        <f t="shared" si="4"/>
        <v>0</v>
      </c>
      <c r="H56" s="285">
        <v>0</v>
      </c>
      <c r="I56" s="285">
        <v>0</v>
      </c>
      <c r="J56" s="292">
        <f t="shared" ref="J56:J76" si="5">G56-H56</f>
        <v>0</v>
      </c>
    </row>
    <row r="57" spans="2:10" ht="11.1" customHeight="1">
      <c r="B57" s="284"/>
      <c r="C57" s="287"/>
      <c r="D57" s="288" t="s">
        <v>261</v>
      </c>
      <c r="E57" s="285">
        <v>0</v>
      </c>
      <c r="F57" s="285">
        <v>0</v>
      </c>
      <c r="G57" s="292">
        <f t="shared" si="4"/>
        <v>0</v>
      </c>
      <c r="H57" s="285">
        <v>0</v>
      </c>
      <c r="I57" s="285">
        <v>0</v>
      </c>
      <c r="J57" s="292">
        <f t="shared" si="5"/>
        <v>0</v>
      </c>
    </row>
    <row r="58" spans="2:10" ht="11.1" customHeight="1">
      <c r="B58" s="284"/>
      <c r="C58" s="287"/>
      <c r="D58" s="288" t="s">
        <v>262</v>
      </c>
      <c r="E58" s="285">
        <v>0</v>
      </c>
      <c r="F58" s="285">
        <v>0</v>
      </c>
      <c r="G58" s="292">
        <f t="shared" si="4"/>
        <v>0</v>
      </c>
      <c r="H58" s="285">
        <v>0</v>
      </c>
      <c r="I58" s="285">
        <v>0</v>
      </c>
      <c r="J58" s="292">
        <f t="shared" si="5"/>
        <v>0</v>
      </c>
    </row>
    <row r="59" spans="2:10" ht="11.1" customHeight="1">
      <c r="B59" s="284"/>
      <c r="C59" s="287"/>
      <c r="D59" s="288" t="s">
        <v>263</v>
      </c>
      <c r="E59" s="285">
        <v>0</v>
      </c>
      <c r="F59" s="285">
        <v>0</v>
      </c>
      <c r="G59" s="292">
        <f t="shared" si="4"/>
        <v>0</v>
      </c>
      <c r="H59" s="285">
        <v>0</v>
      </c>
      <c r="I59" s="285">
        <v>0</v>
      </c>
      <c r="J59" s="292">
        <f t="shared" si="5"/>
        <v>0</v>
      </c>
    </row>
    <row r="60" spans="2:10">
      <c r="B60" s="284"/>
      <c r="C60" s="528" t="s">
        <v>264</v>
      </c>
      <c r="D60" s="529"/>
      <c r="E60" s="292">
        <f>E61+E62</f>
        <v>0</v>
      </c>
      <c r="F60" s="292">
        <f>F61+F62</f>
        <v>0</v>
      </c>
      <c r="G60" s="292">
        <f t="shared" si="4"/>
        <v>0</v>
      </c>
      <c r="H60" s="293">
        <f>H61+H62</f>
        <v>0</v>
      </c>
      <c r="I60" s="293">
        <f>I61+I62</f>
        <v>0</v>
      </c>
      <c r="J60" s="292">
        <f t="shared" si="5"/>
        <v>0</v>
      </c>
    </row>
    <row r="61" spans="2:10" ht="20.25" customHeight="1">
      <c r="B61" s="284"/>
      <c r="C61" s="287"/>
      <c r="D61" s="288" t="s">
        <v>265</v>
      </c>
      <c r="E61" s="285">
        <v>0</v>
      </c>
      <c r="F61" s="285">
        <v>0</v>
      </c>
      <c r="G61" s="292">
        <f t="shared" si="4"/>
        <v>0</v>
      </c>
      <c r="H61" s="285">
        <v>0</v>
      </c>
      <c r="I61" s="285">
        <v>0</v>
      </c>
      <c r="J61" s="292">
        <f t="shared" si="5"/>
        <v>0</v>
      </c>
    </row>
    <row r="62" spans="2:10">
      <c r="B62" s="284"/>
      <c r="C62" s="287"/>
      <c r="D62" s="288" t="s">
        <v>266</v>
      </c>
      <c r="E62" s="285">
        <v>0</v>
      </c>
      <c r="F62" s="285">
        <v>0</v>
      </c>
      <c r="G62" s="292">
        <f t="shared" si="4"/>
        <v>0</v>
      </c>
      <c r="H62" s="285">
        <v>0</v>
      </c>
      <c r="I62" s="285">
        <v>0</v>
      </c>
      <c r="J62" s="292">
        <f t="shared" si="5"/>
        <v>0</v>
      </c>
    </row>
    <row r="63" spans="2:10" ht="11.1" customHeight="1">
      <c r="B63" s="284"/>
      <c r="C63" s="528" t="s">
        <v>267</v>
      </c>
      <c r="D63" s="529"/>
      <c r="E63" s="285">
        <v>0</v>
      </c>
      <c r="F63" s="285">
        <v>0</v>
      </c>
      <c r="G63" s="292">
        <f t="shared" si="4"/>
        <v>0</v>
      </c>
      <c r="H63" s="285">
        <v>0</v>
      </c>
      <c r="I63" s="285">
        <v>0</v>
      </c>
      <c r="J63" s="292">
        <f t="shared" si="5"/>
        <v>0</v>
      </c>
    </row>
    <row r="64" spans="2:10" ht="11.1" customHeight="1">
      <c r="B64" s="284"/>
      <c r="C64" s="528" t="s">
        <v>268</v>
      </c>
      <c r="D64" s="529"/>
      <c r="E64" s="285">
        <v>0</v>
      </c>
      <c r="F64" s="285">
        <v>0</v>
      </c>
      <c r="G64" s="292">
        <f t="shared" si="4"/>
        <v>0</v>
      </c>
      <c r="H64" s="285">
        <v>0</v>
      </c>
      <c r="I64" s="285">
        <v>0</v>
      </c>
      <c r="J64" s="292">
        <f t="shared" si="5"/>
        <v>0</v>
      </c>
    </row>
    <row r="65" spans="2:10" ht="8.1" customHeight="1">
      <c r="B65" s="289"/>
      <c r="C65" s="533"/>
      <c r="D65" s="534"/>
      <c r="E65" s="292"/>
      <c r="F65" s="292"/>
      <c r="G65" s="292"/>
      <c r="H65" s="285">
        <v>0</v>
      </c>
      <c r="I65" s="285">
        <v>0</v>
      </c>
      <c r="J65" s="292"/>
    </row>
    <row r="66" spans="2:10">
      <c r="B66" s="519" t="s">
        <v>269</v>
      </c>
      <c r="C66" s="520"/>
      <c r="D66" s="521"/>
      <c r="E66" s="292">
        <f>E46+E55+E60+E63+E64</f>
        <v>0</v>
      </c>
      <c r="F66" s="292">
        <f>F46+F55+F60+F63+F64</f>
        <v>0</v>
      </c>
      <c r="G66" s="292">
        <f>E66+F66</f>
        <v>0</v>
      </c>
      <c r="H66" s="293">
        <f>H46+H55+H60+H63+H64</f>
        <v>0</v>
      </c>
      <c r="I66" s="293">
        <f>I46+I55+I60+I63+I64</f>
        <v>0</v>
      </c>
      <c r="J66" s="292">
        <f t="shared" si="5"/>
        <v>0</v>
      </c>
    </row>
    <row r="67" spans="2:10" ht="8.1" customHeight="1">
      <c r="B67" s="289"/>
      <c r="C67" s="533"/>
      <c r="D67" s="534"/>
      <c r="E67" s="292"/>
      <c r="F67" s="292"/>
      <c r="G67" s="292"/>
      <c r="H67" s="285"/>
      <c r="I67" s="285"/>
      <c r="J67" s="292"/>
    </row>
    <row r="68" spans="2:10">
      <c r="B68" s="519" t="s">
        <v>270</v>
      </c>
      <c r="C68" s="520"/>
      <c r="D68" s="521"/>
      <c r="E68" s="427">
        <f>E69</f>
        <v>0</v>
      </c>
      <c r="F68" s="427">
        <f>F69</f>
        <v>0</v>
      </c>
      <c r="G68" s="427">
        <f>E68+F68</f>
        <v>0</v>
      </c>
      <c r="H68" s="428">
        <f>H69</f>
        <v>0</v>
      </c>
      <c r="I68" s="428">
        <f>I69</f>
        <v>0</v>
      </c>
      <c r="J68" s="427">
        <f>G68-H68</f>
        <v>0</v>
      </c>
    </row>
    <row r="69" spans="2:10" ht="11.1" customHeight="1">
      <c r="B69" s="284"/>
      <c r="C69" s="528" t="s">
        <v>271</v>
      </c>
      <c r="D69" s="529"/>
      <c r="E69" s="426">
        <v>0</v>
      </c>
      <c r="F69" s="426">
        <v>0</v>
      </c>
      <c r="G69" s="427">
        <f>E69+F69</f>
        <v>0</v>
      </c>
      <c r="H69" s="426">
        <v>0</v>
      </c>
      <c r="I69" s="426">
        <v>0</v>
      </c>
      <c r="J69" s="427">
        <f>G69-H69</f>
        <v>0</v>
      </c>
    </row>
    <row r="70" spans="2:10" ht="8.1" customHeight="1">
      <c r="B70" s="289"/>
      <c r="C70" s="533"/>
      <c r="D70" s="534"/>
      <c r="E70" s="428"/>
      <c r="F70" s="428"/>
      <c r="G70" s="428"/>
      <c r="H70" s="428"/>
      <c r="I70" s="428"/>
      <c r="J70" s="427"/>
    </row>
    <row r="71" spans="2:10">
      <c r="B71" s="519" t="s">
        <v>272</v>
      </c>
      <c r="C71" s="520"/>
      <c r="D71" s="521"/>
      <c r="E71" s="427">
        <f>E42+E66+E68</f>
        <v>4212.2</v>
      </c>
      <c r="F71" s="427">
        <f>F42+F66+F68</f>
        <v>0</v>
      </c>
      <c r="G71" s="427">
        <f>E71+F71</f>
        <v>4212.2</v>
      </c>
      <c r="H71" s="428">
        <f>H42+H66+H68</f>
        <v>2606.9</v>
      </c>
      <c r="I71" s="428">
        <f>I42+I66+I68</f>
        <v>2606.9</v>
      </c>
      <c r="J71" s="427">
        <f>G71-H71</f>
        <v>1605.2999999999997</v>
      </c>
    </row>
    <row r="72" spans="2:10" ht="8.1" customHeight="1">
      <c r="B72" s="289"/>
      <c r="C72" s="533"/>
      <c r="D72" s="534"/>
      <c r="E72" s="427"/>
      <c r="F72" s="427"/>
      <c r="G72" s="427"/>
      <c r="H72" s="428"/>
      <c r="I72" s="428"/>
      <c r="J72" s="427"/>
    </row>
    <row r="73" spans="2:10">
      <c r="B73" s="284"/>
      <c r="C73" s="520" t="s">
        <v>273</v>
      </c>
      <c r="D73" s="521"/>
      <c r="E73" s="428"/>
      <c r="F73" s="428"/>
      <c r="G73" s="428"/>
      <c r="H73" s="428"/>
      <c r="I73" s="428"/>
      <c r="J73" s="427"/>
    </row>
    <row r="74" spans="2:10" ht="18.75" customHeight="1">
      <c r="B74" s="284"/>
      <c r="C74" s="530" t="s">
        <v>274</v>
      </c>
      <c r="D74" s="543"/>
      <c r="E74" s="426">
        <v>0</v>
      </c>
      <c r="F74" s="426">
        <v>0</v>
      </c>
      <c r="G74" s="427">
        <f>E74+F74</f>
        <v>0</v>
      </c>
      <c r="H74" s="426">
        <v>0</v>
      </c>
      <c r="I74" s="426">
        <v>0</v>
      </c>
      <c r="J74" s="427">
        <f t="shared" si="5"/>
        <v>0</v>
      </c>
    </row>
    <row r="75" spans="2:10" ht="18.75" customHeight="1">
      <c r="B75" s="284"/>
      <c r="C75" s="530" t="s">
        <v>275</v>
      </c>
      <c r="D75" s="543"/>
      <c r="E75" s="285">
        <v>0</v>
      </c>
      <c r="F75" s="285">
        <v>0</v>
      </c>
      <c r="G75" s="292">
        <f>E75+F75</f>
        <v>0</v>
      </c>
      <c r="H75" s="285">
        <v>0</v>
      </c>
      <c r="I75" s="285">
        <v>0</v>
      </c>
      <c r="J75" s="292">
        <f t="shared" si="5"/>
        <v>0</v>
      </c>
    </row>
    <row r="76" spans="2:10">
      <c r="B76" s="284"/>
      <c r="C76" s="520" t="s">
        <v>276</v>
      </c>
      <c r="D76" s="521"/>
      <c r="E76" s="292">
        <f>E74+E75</f>
        <v>0</v>
      </c>
      <c r="F76" s="292">
        <f>F74+F75</f>
        <v>0</v>
      </c>
      <c r="G76" s="292">
        <f>E76+F76</f>
        <v>0</v>
      </c>
      <c r="H76" s="292">
        <f>H74+H75</f>
        <v>0</v>
      </c>
      <c r="I76" s="292">
        <f>I74+I75</f>
        <v>0</v>
      </c>
      <c r="J76" s="292">
        <f t="shared" si="5"/>
        <v>0</v>
      </c>
    </row>
    <row r="77" spans="2:10" ht="8.1" customHeight="1">
      <c r="B77" s="294"/>
      <c r="C77" s="531"/>
      <c r="D77" s="532"/>
      <c r="E77" s="295"/>
      <c r="F77" s="295"/>
      <c r="G77" s="295"/>
      <c r="H77" s="296"/>
      <c r="I77" s="296"/>
      <c r="J77" s="295"/>
    </row>
    <row r="78" spans="2:10" ht="12.75" customHeight="1">
      <c r="B78" s="184"/>
      <c r="C78" s="184"/>
      <c r="D78" s="184"/>
      <c r="E78" s="194"/>
      <c r="F78" s="194"/>
      <c r="G78" s="194"/>
      <c r="H78" s="195"/>
      <c r="I78" s="195"/>
      <c r="J78" s="194"/>
    </row>
    <row r="79" spans="2:10" ht="12.75" customHeight="1">
      <c r="B79" s="323" t="s">
        <v>705</v>
      </c>
      <c r="C79" s="184"/>
      <c r="D79" s="184"/>
      <c r="E79" s="194"/>
      <c r="F79" s="194"/>
      <c r="G79" s="194"/>
      <c r="H79" s="195"/>
      <c r="I79" s="195"/>
      <c r="J79" s="194"/>
    </row>
    <row r="80" spans="2:10" ht="12.75" customHeight="1">
      <c r="B80" s="184"/>
      <c r="C80" s="184"/>
      <c r="D80" s="184"/>
      <c r="E80" s="194"/>
      <c r="F80" s="194"/>
      <c r="G80" s="194"/>
      <c r="H80" s="195"/>
      <c r="I80" s="195"/>
      <c r="J80" s="194"/>
    </row>
    <row r="81" spans="2:10" ht="12.75" customHeight="1">
      <c r="B81" s="184"/>
      <c r="C81" s="184"/>
      <c r="D81" s="184"/>
      <c r="E81" s="194"/>
      <c r="F81" s="194"/>
      <c r="G81" s="194"/>
      <c r="H81" s="195"/>
      <c r="I81" s="195"/>
      <c r="J81" s="194"/>
    </row>
    <row r="82" spans="2:10" ht="12.75" customHeight="1">
      <c r="B82" s="184"/>
      <c r="C82" s="184"/>
      <c r="D82" s="184"/>
      <c r="E82" s="194"/>
      <c r="F82" s="194"/>
      <c r="G82" s="194"/>
      <c r="H82" s="195"/>
      <c r="I82" s="195"/>
      <c r="J82" s="194"/>
    </row>
    <row r="83" spans="2:10" ht="12.75" customHeight="1">
      <c r="B83" s="184"/>
      <c r="C83" s="184"/>
      <c r="D83" s="184"/>
      <c r="E83" s="194"/>
      <c r="F83" s="194"/>
      <c r="G83" s="194"/>
      <c r="H83" s="195"/>
      <c r="I83" s="195"/>
      <c r="J83" s="194"/>
    </row>
    <row r="84" spans="2:10" ht="12.75" customHeight="1">
      <c r="B84" s="184"/>
      <c r="C84" s="184"/>
      <c r="D84" s="184"/>
      <c r="E84" s="194"/>
      <c r="F84" s="194"/>
      <c r="G84" s="194"/>
      <c r="H84" s="195"/>
      <c r="I84" s="195"/>
      <c r="J84" s="194"/>
    </row>
    <row r="85" spans="2:10" ht="12.75" customHeight="1">
      <c r="B85" s="184"/>
      <c r="C85" s="184"/>
      <c r="D85" s="184"/>
      <c r="E85" s="194"/>
      <c r="F85" s="194"/>
      <c r="G85" s="194"/>
      <c r="H85" s="195"/>
      <c r="I85" s="195"/>
      <c r="J85" s="194"/>
    </row>
    <row r="86" spans="2:10" ht="12.75" customHeight="1">
      <c r="B86" s="184"/>
      <c r="C86" s="184"/>
      <c r="D86" s="184"/>
      <c r="E86" s="194"/>
      <c r="F86" s="194"/>
      <c r="G86" s="194"/>
      <c r="H86" s="195"/>
      <c r="I86" s="195"/>
      <c r="J86" s="194"/>
    </row>
    <row r="87" spans="2:10" ht="12.75" customHeight="1">
      <c r="B87" s="184"/>
      <c r="C87" s="184"/>
      <c r="D87" s="184"/>
      <c r="E87" s="194"/>
      <c r="F87" s="194"/>
      <c r="G87" s="194"/>
      <c r="H87" s="195"/>
      <c r="I87" s="195"/>
      <c r="J87" s="194"/>
    </row>
    <row r="88" spans="2:10" ht="12.75" customHeight="1">
      <c r="B88" s="181" t="s">
        <v>689</v>
      </c>
      <c r="C88" s="184"/>
      <c r="D88" s="184"/>
      <c r="E88" s="479" t="s">
        <v>690</v>
      </c>
      <c r="F88" s="479"/>
      <c r="G88" s="193"/>
      <c r="H88" s="195"/>
      <c r="I88" s="481" t="s">
        <v>692</v>
      </c>
      <c r="J88" s="481"/>
    </row>
    <row r="89" spans="2:10" ht="12.75" customHeight="1">
      <c r="B89" s="187" t="s">
        <v>694</v>
      </c>
      <c r="C89" s="196"/>
      <c r="D89" s="196"/>
      <c r="E89" s="480" t="s">
        <v>691</v>
      </c>
      <c r="F89" s="480"/>
      <c r="G89" s="204"/>
      <c r="H89" s="197"/>
      <c r="I89" s="482" t="s">
        <v>693</v>
      </c>
      <c r="J89" s="483"/>
    </row>
    <row r="90" spans="2:10" ht="12.75" customHeight="1">
      <c r="B90" s="181" t="s">
        <v>699</v>
      </c>
    </row>
    <row r="91" spans="2:10" hidden="1"/>
    <row r="92" spans="2:10" hidden="1"/>
    <row r="93" spans="2:10"/>
  </sheetData>
  <sheetProtection selectLockedCells="1"/>
  <mergeCells count="47"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2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zoomScale="150" zoomScaleNormal="150" workbookViewId="0">
      <selection activeCell="D14" sqref="D14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125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49" t="s">
        <v>610</v>
      </c>
      <c r="C1" s="549"/>
      <c r="D1" s="549"/>
      <c r="E1" s="549"/>
      <c r="F1" s="549"/>
      <c r="G1" s="549"/>
      <c r="H1" s="549"/>
      <c r="I1" s="549"/>
      <c r="J1" s="1"/>
    </row>
    <row r="2" spans="1:10" customFormat="1" ht="15">
      <c r="A2" s="1"/>
      <c r="B2" s="550" t="s">
        <v>278</v>
      </c>
      <c r="C2" s="550"/>
      <c r="D2" s="550"/>
      <c r="E2" s="550"/>
      <c r="F2" s="550"/>
      <c r="G2" s="550"/>
      <c r="H2" s="550"/>
      <c r="I2" s="550"/>
      <c r="J2" s="1"/>
    </row>
    <row r="3" spans="1:10" ht="12.95" customHeight="1">
      <c r="B3" s="553" t="s">
        <v>685</v>
      </c>
      <c r="C3" s="554"/>
      <c r="D3" s="554"/>
      <c r="E3" s="554"/>
      <c r="F3" s="554"/>
      <c r="G3" s="554"/>
      <c r="H3" s="554"/>
      <c r="I3" s="555"/>
    </row>
    <row r="4" spans="1:10" ht="12.95" customHeight="1">
      <c r="B4" s="556" t="s">
        <v>277</v>
      </c>
      <c r="C4" s="557"/>
      <c r="D4" s="557"/>
      <c r="E4" s="557"/>
      <c r="F4" s="557"/>
      <c r="G4" s="557"/>
      <c r="H4" s="557"/>
      <c r="I4" s="558"/>
    </row>
    <row r="5" spans="1:10" ht="12.95" customHeight="1">
      <c r="B5" s="559" t="s">
        <v>279</v>
      </c>
      <c r="C5" s="560"/>
      <c r="D5" s="560"/>
      <c r="E5" s="560"/>
      <c r="F5" s="560"/>
      <c r="G5" s="560"/>
      <c r="H5" s="560"/>
      <c r="I5" s="561"/>
    </row>
    <row r="6" spans="1:10" ht="12.95" customHeight="1">
      <c r="B6" s="559" t="str">
        <f>+'Formato 3'!B4:L4</f>
        <v>del 01 de Enero al 31 de Marzo de 2019</v>
      </c>
      <c r="C6" s="560"/>
      <c r="D6" s="560"/>
      <c r="E6" s="560"/>
      <c r="F6" s="560"/>
      <c r="G6" s="560"/>
      <c r="H6" s="560"/>
      <c r="I6" s="561"/>
    </row>
    <row r="7" spans="1:10" ht="12.95" customHeight="1">
      <c r="B7" s="562" t="s">
        <v>665</v>
      </c>
      <c r="C7" s="563"/>
      <c r="D7" s="563"/>
      <c r="E7" s="563"/>
      <c r="F7" s="563"/>
      <c r="G7" s="563"/>
      <c r="H7" s="563"/>
      <c r="I7" s="564"/>
    </row>
    <row r="8" spans="1:10">
      <c r="B8" s="544" t="s">
        <v>673</v>
      </c>
      <c r="C8" s="544"/>
      <c r="D8" s="544" t="s">
        <v>280</v>
      </c>
      <c r="E8" s="544"/>
      <c r="F8" s="544"/>
      <c r="G8" s="544"/>
      <c r="H8" s="544"/>
      <c r="I8" s="544" t="s">
        <v>669</v>
      </c>
    </row>
    <row r="9" spans="1:10" ht="24" customHeight="1">
      <c r="B9" s="544"/>
      <c r="C9" s="544"/>
      <c r="D9" s="178" t="s">
        <v>668</v>
      </c>
      <c r="E9" s="172" t="s">
        <v>282</v>
      </c>
      <c r="F9" s="178" t="s">
        <v>283</v>
      </c>
      <c r="G9" s="178" t="s">
        <v>175</v>
      </c>
      <c r="H9" s="178" t="s">
        <v>176</v>
      </c>
      <c r="I9" s="544"/>
    </row>
    <row r="10" spans="1:10" s="238" customFormat="1">
      <c r="A10" s="125"/>
      <c r="B10" s="551" t="s">
        <v>284</v>
      </c>
      <c r="C10" s="552"/>
      <c r="D10" s="360">
        <f>D11+D19+D29+D39+D49+D59+D63+D72+D76</f>
        <v>4212.1000000000004</v>
      </c>
      <c r="E10" s="360">
        <f>E11+E19+E29+E39+E49+E59+E63+E72+E76</f>
        <v>-2.8310687127941492E-15</v>
      </c>
      <c r="F10" s="360">
        <f>D10+E10</f>
        <v>4212.1000000000004</v>
      </c>
      <c r="G10" s="360">
        <f>G11+G19+G29+G39+G49+G59+G63+G72+G76</f>
        <v>3438.2999999999997</v>
      </c>
      <c r="H10" s="360">
        <f>H11+H19+H29+H39+H49+H59+H63+H72+H76</f>
        <v>3438.2999999999997</v>
      </c>
      <c r="I10" s="361">
        <f>F10-G10</f>
        <v>773.80000000000064</v>
      </c>
    </row>
    <row r="11" spans="1:10" s="238" customFormat="1" ht="11.1" customHeight="1">
      <c r="A11" s="125"/>
      <c r="B11" s="545" t="s">
        <v>285</v>
      </c>
      <c r="C11" s="546"/>
      <c r="D11" s="362">
        <f>+D12+D13+D14+D15+D16+D17+D18</f>
        <v>3645.7</v>
      </c>
      <c r="E11" s="362">
        <f>SUM(E12:E18)</f>
        <v>-2.8310687127941492E-15</v>
      </c>
      <c r="F11" s="361">
        <f t="shared" ref="F11:F74" si="0">D11+E11</f>
        <v>3645.7</v>
      </c>
      <c r="G11" s="363">
        <f>SUM(G12:G18)</f>
        <v>2903.2</v>
      </c>
      <c r="H11" s="363">
        <f>SUM(H12:H18)</f>
        <v>2903.2</v>
      </c>
      <c r="I11" s="361">
        <f>F11-G11</f>
        <v>742.5</v>
      </c>
    </row>
    <row r="12" spans="1:10" s="238" customFormat="1" ht="11.1" customHeight="1">
      <c r="A12" s="125"/>
      <c r="B12" s="411"/>
      <c r="C12" s="412" t="s">
        <v>286</v>
      </c>
      <c r="D12" s="366">
        <v>2103.5</v>
      </c>
      <c r="E12" s="366">
        <v>-103.8</v>
      </c>
      <c r="F12" s="367">
        <f>D12+E12</f>
        <v>1999.7</v>
      </c>
      <c r="G12" s="366">
        <v>1403.3</v>
      </c>
      <c r="H12" s="366">
        <f>+G12</f>
        <v>1403.3</v>
      </c>
      <c r="I12" s="367">
        <f>F12-G12</f>
        <v>596.40000000000009</v>
      </c>
    </row>
    <row r="13" spans="1:10" s="238" customFormat="1" ht="11.1" customHeight="1">
      <c r="A13" s="125"/>
      <c r="B13" s="411"/>
      <c r="C13" s="412" t="s">
        <v>287</v>
      </c>
      <c r="D13" s="366">
        <v>0</v>
      </c>
      <c r="E13" s="366">
        <v>0</v>
      </c>
      <c r="F13" s="367">
        <f t="shared" si="0"/>
        <v>0</v>
      </c>
      <c r="G13" s="366">
        <v>0</v>
      </c>
      <c r="H13" s="366">
        <v>0</v>
      </c>
      <c r="I13" s="367">
        <f>F13-G13</f>
        <v>0</v>
      </c>
    </row>
    <row r="14" spans="1:10" s="238" customFormat="1" ht="11.1" customHeight="1">
      <c r="A14" s="125"/>
      <c r="B14" s="411"/>
      <c r="C14" s="412" t="s">
        <v>288</v>
      </c>
      <c r="D14" s="366">
        <v>835.5</v>
      </c>
      <c r="E14" s="366">
        <v>103.6</v>
      </c>
      <c r="F14" s="367">
        <f t="shared" si="0"/>
        <v>939.1</v>
      </c>
      <c r="G14" s="366">
        <v>954.8</v>
      </c>
      <c r="H14" s="366">
        <f>+G14</f>
        <v>954.8</v>
      </c>
      <c r="I14" s="367">
        <f>F14-G14</f>
        <v>-15.699999999999932</v>
      </c>
    </row>
    <row r="15" spans="1:10" s="238" customFormat="1" ht="11.1" customHeight="1">
      <c r="A15" s="125"/>
      <c r="B15" s="411"/>
      <c r="C15" s="412" t="s">
        <v>289</v>
      </c>
      <c r="D15" s="366">
        <v>465</v>
      </c>
      <c r="E15" s="366">
        <v>0.2</v>
      </c>
      <c r="F15" s="367">
        <f t="shared" si="0"/>
        <v>465.2</v>
      </c>
      <c r="G15" s="366">
        <v>370.6</v>
      </c>
      <c r="H15" s="366">
        <f t="shared" ref="H15:H18" si="1">+G15</f>
        <v>370.6</v>
      </c>
      <c r="I15" s="367">
        <f t="shared" ref="I15:I74" si="2">F15-G15</f>
        <v>94.599999999999966</v>
      </c>
    </row>
    <row r="16" spans="1:10" s="238" customFormat="1" ht="11.1" customHeight="1">
      <c r="A16" s="125"/>
      <c r="B16" s="411"/>
      <c r="C16" s="412" t="s">
        <v>290</v>
      </c>
      <c r="D16" s="366">
        <v>241.7</v>
      </c>
      <c r="E16" s="366">
        <v>0</v>
      </c>
      <c r="F16" s="367">
        <f t="shared" si="0"/>
        <v>241.7</v>
      </c>
      <c r="G16" s="366">
        <v>174.5</v>
      </c>
      <c r="H16" s="366">
        <f t="shared" si="1"/>
        <v>174.5</v>
      </c>
      <c r="I16" s="367">
        <f t="shared" si="2"/>
        <v>67.199999999999989</v>
      </c>
    </row>
    <row r="17" spans="1:9" s="238" customFormat="1" ht="11.1" customHeight="1">
      <c r="A17" s="125"/>
      <c r="B17" s="411"/>
      <c r="C17" s="412" t="s">
        <v>291</v>
      </c>
      <c r="D17" s="366">
        <v>0</v>
      </c>
      <c r="E17" s="366">
        <v>0</v>
      </c>
      <c r="F17" s="367">
        <f t="shared" si="0"/>
        <v>0</v>
      </c>
      <c r="G17" s="366">
        <v>0</v>
      </c>
      <c r="H17" s="366">
        <f t="shared" si="1"/>
        <v>0</v>
      </c>
      <c r="I17" s="367">
        <f t="shared" si="2"/>
        <v>0</v>
      </c>
    </row>
    <row r="18" spans="1:9" s="238" customFormat="1" ht="11.1" customHeight="1">
      <c r="A18" s="125"/>
      <c r="B18" s="411"/>
      <c r="C18" s="412" t="s">
        <v>292</v>
      </c>
      <c r="D18" s="366">
        <v>0</v>
      </c>
      <c r="E18" s="366">
        <v>0</v>
      </c>
      <c r="F18" s="367">
        <f t="shared" si="0"/>
        <v>0</v>
      </c>
      <c r="G18" s="366">
        <v>0</v>
      </c>
      <c r="H18" s="366">
        <f t="shared" si="1"/>
        <v>0</v>
      </c>
      <c r="I18" s="367">
        <f t="shared" si="2"/>
        <v>0</v>
      </c>
    </row>
    <row r="19" spans="1:9" s="238" customFormat="1" ht="11.1" customHeight="1">
      <c r="A19" s="125"/>
      <c r="B19" s="545" t="s">
        <v>293</v>
      </c>
      <c r="C19" s="546"/>
      <c r="D19" s="361">
        <f>D20+D21+D22+D23+D24+D25+D26+D27+D28</f>
        <v>211.9</v>
      </c>
      <c r="E19" s="361">
        <f>E20+E21+E22+E23+E24+E25+E26+E27+E28</f>
        <v>0</v>
      </c>
      <c r="F19" s="361">
        <f t="shared" si="0"/>
        <v>211.9</v>
      </c>
      <c r="G19" s="361">
        <f>SUM(G20:G28)</f>
        <v>187.4</v>
      </c>
      <c r="H19" s="361">
        <f>SUM(H20:H28)</f>
        <v>187.4</v>
      </c>
      <c r="I19" s="361">
        <f t="shared" si="2"/>
        <v>24.5</v>
      </c>
    </row>
    <row r="20" spans="1:9" s="238" customFormat="1" ht="11.1" customHeight="1">
      <c r="A20" s="125"/>
      <c r="B20" s="411"/>
      <c r="C20" s="412" t="s">
        <v>294</v>
      </c>
      <c r="D20" s="366">
        <v>89.8</v>
      </c>
      <c r="E20" s="366">
        <f>55.2-67.3</f>
        <v>-12.099999999999994</v>
      </c>
      <c r="F20" s="367">
        <f t="shared" si="0"/>
        <v>77.7</v>
      </c>
      <c r="G20" s="366">
        <v>71.900000000000006</v>
      </c>
      <c r="H20" s="366">
        <f t="shared" ref="H20:H28" si="3">+G20</f>
        <v>71.900000000000006</v>
      </c>
      <c r="I20" s="367">
        <f t="shared" si="2"/>
        <v>5.7999999999999972</v>
      </c>
    </row>
    <row r="21" spans="1:9" s="238" customFormat="1" ht="11.1" customHeight="1">
      <c r="A21" s="125"/>
      <c r="B21" s="411"/>
      <c r="C21" s="412" t="s">
        <v>295</v>
      </c>
      <c r="D21" s="366">
        <v>19.5</v>
      </c>
      <c r="E21" s="366">
        <v>0</v>
      </c>
      <c r="F21" s="367">
        <f t="shared" si="0"/>
        <v>19.5</v>
      </c>
      <c r="G21" s="366">
        <v>7.3</v>
      </c>
      <c r="H21" s="366">
        <f t="shared" si="3"/>
        <v>7.3</v>
      </c>
      <c r="I21" s="367">
        <f t="shared" si="2"/>
        <v>12.2</v>
      </c>
    </row>
    <row r="22" spans="1:9" s="238" customFormat="1" ht="11.1" customHeight="1">
      <c r="A22" s="125"/>
      <c r="B22" s="411"/>
      <c r="C22" s="412" t="s">
        <v>296</v>
      </c>
      <c r="D22" s="366">
        <v>0</v>
      </c>
      <c r="E22" s="366">
        <v>0</v>
      </c>
      <c r="F22" s="367">
        <f t="shared" si="0"/>
        <v>0</v>
      </c>
      <c r="G22" s="366">
        <v>0</v>
      </c>
      <c r="H22" s="366">
        <f t="shared" si="3"/>
        <v>0</v>
      </c>
      <c r="I22" s="367">
        <f t="shared" si="2"/>
        <v>0</v>
      </c>
    </row>
    <row r="23" spans="1:9" s="238" customFormat="1" ht="11.1" customHeight="1">
      <c r="A23" s="125"/>
      <c r="B23" s="411"/>
      <c r="C23" s="412" t="s">
        <v>297</v>
      </c>
      <c r="D23" s="366">
        <v>19</v>
      </c>
      <c r="E23" s="366">
        <f>17.2-8.7</f>
        <v>8.5</v>
      </c>
      <c r="F23" s="367">
        <f t="shared" si="0"/>
        <v>27.5</v>
      </c>
      <c r="G23" s="366">
        <v>30.1</v>
      </c>
      <c r="H23" s="366">
        <f t="shared" si="3"/>
        <v>30.1</v>
      </c>
      <c r="I23" s="367">
        <f t="shared" si="2"/>
        <v>-2.6000000000000014</v>
      </c>
    </row>
    <row r="24" spans="1:9" s="238" customFormat="1" ht="11.1" customHeight="1">
      <c r="A24" s="125"/>
      <c r="B24" s="411"/>
      <c r="C24" s="412" t="s">
        <v>298</v>
      </c>
      <c r="D24" s="366">
        <v>3</v>
      </c>
      <c r="E24" s="366">
        <v>0</v>
      </c>
      <c r="F24" s="367">
        <f t="shared" si="0"/>
        <v>3</v>
      </c>
      <c r="G24" s="366">
        <v>0</v>
      </c>
      <c r="H24" s="366">
        <f t="shared" si="3"/>
        <v>0</v>
      </c>
      <c r="I24" s="367">
        <f t="shared" si="2"/>
        <v>3</v>
      </c>
    </row>
    <row r="25" spans="1:9" s="238" customFormat="1" ht="11.1" customHeight="1">
      <c r="A25" s="125"/>
      <c r="B25" s="411"/>
      <c r="C25" s="412" t="s">
        <v>299</v>
      </c>
      <c r="D25" s="366">
        <v>60</v>
      </c>
      <c r="E25" s="366">
        <v>0</v>
      </c>
      <c r="F25" s="367">
        <f t="shared" si="0"/>
        <v>60</v>
      </c>
      <c r="G25" s="366">
        <v>53.9</v>
      </c>
      <c r="H25" s="366">
        <f t="shared" si="3"/>
        <v>53.9</v>
      </c>
      <c r="I25" s="367">
        <f t="shared" si="2"/>
        <v>6.1000000000000014</v>
      </c>
    </row>
    <row r="26" spans="1:9" s="238" customFormat="1" ht="11.1" customHeight="1">
      <c r="A26" s="125"/>
      <c r="B26" s="411"/>
      <c r="C26" s="412" t="s">
        <v>300</v>
      </c>
      <c r="D26" s="366">
        <v>5</v>
      </c>
      <c r="E26" s="366">
        <v>-5</v>
      </c>
      <c r="F26" s="367">
        <f t="shared" si="0"/>
        <v>0</v>
      </c>
      <c r="G26" s="366">
        <v>0</v>
      </c>
      <c r="H26" s="366">
        <f t="shared" si="3"/>
        <v>0</v>
      </c>
      <c r="I26" s="367">
        <f t="shared" si="2"/>
        <v>0</v>
      </c>
    </row>
    <row r="27" spans="1:9" s="238" customFormat="1" ht="11.1" customHeight="1">
      <c r="A27" s="125"/>
      <c r="B27" s="411"/>
      <c r="C27" s="412" t="s">
        <v>301</v>
      </c>
      <c r="D27" s="366">
        <v>0</v>
      </c>
      <c r="E27" s="366">
        <v>0</v>
      </c>
      <c r="F27" s="367">
        <f t="shared" si="0"/>
        <v>0</v>
      </c>
      <c r="G27" s="366">
        <v>0</v>
      </c>
      <c r="H27" s="366">
        <f t="shared" si="3"/>
        <v>0</v>
      </c>
      <c r="I27" s="367">
        <f t="shared" si="2"/>
        <v>0</v>
      </c>
    </row>
    <row r="28" spans="1:9" s="238" customFormat="1" ht="11.1" customHeight="1">
      <c r="A28" s="125"/>
      <c r="B28" s="411"/>
      <c r="C28" s="412" t="s">
        <v>302</v>
      </c>
      <c r="D28" s="366">
        <v>15.6</v>
      </c>
      <c r="E28" s="366">
        <f>25.2-16.6</f>
        <v>8.5999999999999979</v>
      </c>
      <c r="F28" s="367">
        <f t="shared" si="0"/>
        <v>24.199999999999996</v>
      </c>
      <c r="G28" s="366">
        <v>24.2</v>
      </c>
      <c r="H28" s="366">
        <f t="shared" si="3"/>
        <v>24.2</v>
      </c>
      <c r="I28" s="367">
        <f t="shared" si="2"/>
        <v>0</v>
      </c>
    </row>
    <row r="29" spans="1:9" s="238" customFormat="1" ht="11.1" customHeight="1">
      <c r="A29" s="125"/>
      <c r="B29" s="545" t="s">
        <v>303</v>
      </c>
      <c r="C29" s="546"/>
      <c r="D29" s="361">
        <f>D30+D31+D32+D33+D34+D35+D36+D37+D38</f>
        <v>354.5</v>
      </c>
      <c r="E29" s="361">
        <f>E30+E31+E32+E33+E34+E35+E36+E37+E38</f>
        <v>0</v>
      </c>
      <c r="F29" s="361">
        <f t="shared" si="0"/>
        <v>354.5</v>
      </c>
      <c r="G29" s="361">
        <f>SUM(G30:G38)</f>
        <v>347.7</v>
      </c>
      <c r="H29" s="361">
        <f>SUM(H30:H38)</f>
        <v>347.7</v>
      </c>
      <c r="I29" s="361">
        <f t="shared" si="2"/>
        <v>6.8000000000000114</v>
      </c>
    </row>
    <row r="30" spans="1:9" s="238" customFormat="1" ht="11.1" customHeight="1">
      <c r="A30" s="125"/>
      <c r="B30" s="411"/>
      <c r="C30" s="412" t="s">
        <v>304</v>
      </c>
      <c r="D30" s="366">
        <v>21</v>
      </c>
      <c r="E30" s="366">
        <v>-6</v>
      </c>
      <c r="F30" s="367">
        <f t="shared" si="0"/>
        <v>15</v>
      </c>
      <c r="G30" s="366">
        <v>2.2999999999999998</v>
      </c>
      <c r="H30" s="366">
        <f t="shared" ref="H30:H38" si="4">+G30</f>
        <v>2.2999999999999998</v>
      </c>
      <c r="I30" s="367">
        <f t="shared" si="2"/>
        <v>12.7</v>
      </c>
    </row>
    <row r="31" spans="1:9" s="238" customFormat="1" ht="11.1" customHeight="1">
      <c r="A31" s="125"/>
      <c r="B31" s="411"/>
      <c r="C31" s="412" t="s">
        <v>305</v>
      </c>
      <c r="D31" s="366">
        <v>10</v>
      </c>
      <c r="E31" s="366">
        <v>42</v>
      </c>
      <c r="F31" s="367">
        <f t="shared" si="0"/>
        <v>52</v>
      </c>
      <c r="G31" s="366">
        <v>42</v>
      </c>
      <c r="H31" s="366">
        <f t="shared" si="4"/>
        <v>42</v>
      </c>
      <c r="I31" s="367">
        <f t="shared" si="2"/>
        <v>10</v>
      </c>
    </row>
    <row r="32" spans="1:9" s="238" customFormat="1" ht="11.1" customHeight="1">
      <c r="A32" s="125"/>
      <c r="B32" s="411"/>
      <c r="C32" s="412" t="s">
        <v>306</v>
      </c>
      <c r="D32" s="366">
        <v>105.5</v>
      </c>
      <c r="E32" s="366">
        <v>0</v>
      </c>
      <c r="F32" s="367">
        <f t="shared" si="0"/>
        <v>105.5</v>
      </c>
      <c r="G32" s="366">
        <v>104.9</v>
      </c>
      <c r="H32" s="366">
        <f t="shared" si="4"/>
        <v>104.9</v>
      </c>
      <c r="I32" s="367">
        <f t="shared" si="2"/>
        <v>0.59999999999999432</v>
      </c>
    </row>
    <row r="33" spans="1:9" s="238" customFormat="1" ht="11.1" customHeight="1">
      <c r="A33" s="125"/>
      <c r="B33" s="411"/>
      <c r="C33" s="412" t="s">
        <v>307</v>
      </c>
      <c r="D33" s="366">
        <v>20</v>
      </c>
      <c r="E33" s="366">
        <v>0</v>
      </c>
      <c r="F33" s="367">
        <f>D33+E33</f>
        <v>20</v>
      </c>
      <c r="G33" s="366">
        <v>17</v>
      </c>
      <c r="H33" s="366">
        <f t="shared" si="4"/>
        <v>17</v>
      </c>
      <c r="I33" s="367">
        <f t="shared" si="2"/>
        <v>3</v>
      </c>
    </row>
    <row r="34" spans="1:9" s="238" customFormat="1" ht="11.1" customHeight="1">
      <c r="A34" s="125"/>
      <c r="B34" s="411"/>
      <c r="C34" s="412" t="s">
        <v>308</v>
      </c>
      <c r="D34" s="366">
        <v>80</v>
      </c>
      <c r="E34" s="366">
        <v>-5</v>
      </c>
      <c r="F34" s="367">
        <f>D34+E34</f>
        <v>75</v>
      </c>
      <c r="G34" s="366">
        <v>74.599999999999994</v>
      </c>
      <c r="H34" s="366">
        <f t="shared" si="4"/>
        <v>74.599999999999994</v>
      </c>
      <c r="I34" s="367">
        <f t="shared" si="2"/>
        <v>0.40000000000000568</v>
      </c>
    </row>
    <row r="35" spans="1:9" s="238" customFormat="1" ht="11.1" customHeight="1">
      <c r="A35" s="125"/>
      <c r="B35" s="411"/>
      <c r="C35" s="412" t="s">
        <v>309</v>
      </c>
      <c r="D35" s="366">
        <v>0</v>
      </c>
      <c r="E35" s="366">
        <v>0</v>
      </c>
      <c r="F35" s="367">
        <f>D35+E35</f>
        <v>0</v>
      </c>
      <c r="G35" s="366">
        <v>0</v>
      </c>
      <c r="H35" s="366">
        <f t="shared" si="4"/>
        <v>0</v>
      </c>
      <c r="I35" s="367">
        <f t="shared" si="2"/>
        <v>0</v>
      </c>
    </row>
    <row r="36" spans="1:9" s="238" customFormat="1" ht="11.1" customHeight="1">
      <c r="A36" s="125"/>
      <c r="B36" s="411"/>
      <c r="C36" s="412" t="s">
        <v>310</v>
      </c>
      <c r="D36" s="366">
        <v>12</v>
      </c>
      <c r="E36" s="366">
        <v>-6.7</v>
      </c>
      <c r="F36" s="367">
        <f t="shared" si="0"/>
        <v>5.3</v>
      </c>
      <c r="G36" s="366">
        <v>10.5</v>
      </c>
      <c r="H36" s="366">
        <f t="shared" si="4"/>
        <v>10.5</v>
      </c>
      <c r="I36" s="367">
        <f t="shared" si="2"/>
        <v>-5.2</v>
      </c>
    </row>
    <row r="37" spans="1:9" s="238" customFormat="1" ht="11.1" customHeight="1">
      <c r="A37" s="125"/>
      <c r="B37" s="411"/>
      <c r="C37" s="412" t="s">
        <v>311</v>
      </c>
      <c r="D37" s="366">
        <v>10</v>
      </c>
      <c r="E37" s="366">
        <v>-10</v>
      </c>
      <c r="F37" s="367">
        <f t="shared" si="0"/>
        <v>0</v>
      </c>
      <c r="G37" s="366">
        <v>0</v>
      </c>
      <c r="H37" s="366">
        <f t="shared" si="4"/>
        <v>0</v>
      </c>
      <c r="I37" s="367">
        <f t="shared" si="2"/>
        <v>0</v>
      </c>
    </row>
    <row r="38" spans="1:9" s="238" customFormat="1" ht="11.1" customHeight="1">
      <c r="A38" s="125"/>
      <c r="B38" s="411"/>
      <c r="C38" s="412" t="s">
        <v>312</v>
      </c>
      <c r="D38" s="366">
        <v>96</v>
      </c>
      <c r="E38" s="366">
        <f>5.7-20</f>
        <v>-14.3</v>
      </c>
      <c r="F38" s="367">
        <f t="shared" si="0"/>
        <v>81.7</v>
      </c>
      <c r="G38" s="366">
        <v>96.4</v>
      </c>
      <c r="H38" s="366">
        <f t="shared" si="4"/>
        <v>96.4</v>
      </c>
      <c r="I38" s="367">
        <f t="shared" si="2"/>
        <v>-14.700000000000003</v>
      </c>
    </row>
    <row r="39" spans="1:9" s="238" customFormat="1" ht="11.1" customHeight="1">
      <c r="A39" s="125"/>
      <c r="B39" s="545" t="s">
        <v>313</v>
      </c>
      <c r="C39" s="546"/>
      <c r="D39" s="361">
        <f>D40+D41+D42+D43+D44+D45+D46+D47+D48</f>
        <v>0</v>
      </c>
      <c r="E39" s="361">
        <f>E40+E41+E42+E43+E44+E45+E46+E47+E48</f>
        <v>0</v>
      </c>
      <c r="F39" s="361">
        <f t="shared" si="0"/>
        <v>0</v>
      </c>
      <c r="G39" s="361">
        <f>SUM(G40:G48)</f>
        <v>0</v>
      </c>
      <c r="H39" s="361">
        <f>SUM(H40:H48)</f>
        <v>0</v>
      </c>
      <c r="I39" s="361">
        <f t="shared" si="2"/>
        <v>0</v>
      </c>
    </row>
    <row r="40" spans="1:9" s="238" customFormat="1" ht="11.1" customHeight="1">
      <c r="A40" s="125"/>
      <c r="B40" s="411"/>
      <c r="C40" s="412" t="s">
        <v>314</v>
      </c>
      <c r="D40" s="366">
        <v>0</v>
      </c>
      <c r="E40" s="366">
        <v>0</v>
      </c>
      <c r="F40" s="367">
        <f t="shared" si="0"/>
        <v>0</v>
      </c>
      <c r="G40" s="366">
        <v>0</v>
      </c>
      <c r="H40" s="366">
        <v>0</v>
      </c>
      <c r="I40" s="367">
        <f t="shared" si="2"/>
        <v>0</v>
      </c>
    </row>
    <row r="41" spans="1:9" s="238" customFormat="1" ht="11.1" customHeight="1">
      <c r="A41" s="125"/>
      <c r="B41" s="411"/>
      <c r="C41" s="412" t="s">
        <v>315</v>
      </c>
      <c r="D41" s="366">
        <v>0</v>
      </c>
      <c r="E41" s="366">
        <v>0</v>
      </c>
      <c r="F41" s="367">
        <f t="shared" si="0"/>
        <v>0</v>
      </c>
      <c r="G41" s="366">
        <v>0</v>
      </c>
      <c r="H41" s="366">
        <v>0</v>
      </c>
      <c r="I41" s="367">
        <f t="shared" si="2"/>
        <v>0</v>
      </c>
    </row>
    <row r="42" spans="1:9" s="238" customFormat="1" ht="11.1" customHeight="1">
      <c r="A42" s="125"/>
      <c r="B42" s="411"/>
      <c r="C42" s="412" t="s">
        <v>316</v>
      </c>
      <c r="D42" s="366">
        <v>0</v>
      </c>
      <c r="E42" s="366">
        <v>0</v>
      </c>
      <c r="F42" s="367">
        <f t="shared" si="0"/>
        <v>0</v>
      </c>
      <c r="G42" s="366">
        <v>0</v>
      </c>
      <c r="H42" s="366">
        <v>0</v>
      </c>
      <c r="I42" s="367">
        <f t="shared" si="2"/>
        <v>0</v>
      </c>
    </row>
    <row r="43" spans="1:9" s="238" customFormat="1" ht="11.1" customHeight="1">
      <c r="A43" s="125"/>
      <c r="B43" s="411"/>
      <c r="C43" s="412" t="s">
        <v>317</v>
      </c>
      <c r="D43" s="366">
        <v>0</v>
      </c>
      <c r="E43" s="366">
        <v>0</v>
      </c>
      <c r="F43" s="367">
        <f t="shared" si="0"/>
        <v>0</v>
      </c>
      <c r="G43" s="366">
        <v>0</v>
      </c>
      <c r="H43" s="366">
        <v>0</v>
      </c>
      <c r="I43" s="367">
        <f t="shared" si="2"/>
        <v>0</v>
      </c>
    </row>
    <row r="44" spans="1:9" s="238" customFormat="1" ht="11.1" customHeight="1">
      <c r="A44" s="125"/>
      <c r="B44" s="411"/>
      <c r="C44" s="412" t="s">
        <v>318</v>
      </c>
      <c r="D44" s="366">
        <v>0</v>
      </c>
      <c r="E44" s="366">
        <v>0</v>
      </c>
      <c r="F44" s="367">
        <f t="shared" si="0"/>
        <v>0</v>
      </c>
      <c r="G44" s="366">
        <v>0</v>
      </c>
      <c r="H44" s="366">
        <v>0</v>
      </c>
      <c r="I44" s="367">
        <f t="shared" si="2"/>
        <v>0</v>
      </c>
    </row>
    <row r="45" spans="1:9" s="238" customFormat="1" ht="11.1" customHeight="1">
      <c r="A45" s="125"/>
      <c r="B45" s="411"/>
      <c r="C45" s="412" t="s">
        <v>319</v>
      </c>
      <c r="D45" s="366">
        <v>0</v>
      </c>
      <c r="E45" s="366">
        <v>0</v>
      </c>
      <c r="F45" s="367">
        <f t="shared" si="0"/>
        <v>0</v>
      </c>
      <c r="G45" s="366">
        <v>0</v>
      </c>
      <c r="H45" s="366">
        <v>0</v>
      </c>
      <c r="I45" s="367">
        <f t="shared" si="2"/>
        <v>0</v>
      </c>
    </row>
    <row r="46" spans="1:9" s="238" customFormat="1" ht="11.1" customHeight="1">
      <c r="A46" s="125"/>
      <c r="B46" s="411"/>
      <c r="C46" s="412" t="s">
        <v>320</v>
      </c>
      <c r="D46" s="366">
        <v>0</v>
      </c>
      <c r="E46" s="366">
        <v>0</v>
      </c>
      <c r="F46" s="367">
        <f t="shared" si="0"/>
        <v>0</v>
      </c>
      <c r="G46" s="366">
        <v>0</v>
      </c>
      <c r="H46" s="366">
        <v>0</v>
      </c>
      <c r="I46" s="367">
        <f t="shared" si="2"/>
        <v>0</v>
      </c>
    </row>
    <row r="47" spans="1:9" s="238" customFormat="1" ht="11.1" customHeight="1">
      <c r="A47" s="125"/>
      <c r="B47" s="411"/>
      <c r="C47" s="412" t="s">
        <v>321</v>
      </c>
      <c r="D47" s="366">
        <v>0</v>
      </c>
      <c r="E47" s="366">
        <v>0</v>
      </c>
      <c r="F47" s="367">
        <f t="shared" si="0"/>
        <v>0</v>
      </c>
      <c r="G47" s="366">
        <v>0</v>
      </c>
      <c r="H47" s="366">
        <v>0</v>
      </c>
      <c r="I47" s="367">
        <f t="shared" si="2"/>
        <v>0</v>
      </c>
    </row>
    <row r="48" spans="1:9" s="238" customFormat="1" ht="11.1" customHeight="1">
      <c r="A48" s="125"/>
      <c r="B48" s="411"/>
      <c r="C48" s="412" t="s">
        <v>322</v>
      </c>
      <c r="D48" s="366">
        <v>0</v>
      </c>
      <c r="E48" s="366">
        <v>0</v>
      </c>
      <c r="F48" s="367">
        <f t="shared" si="0"/>
        <v>0</v>
      </c>
      <c r="G48" s="366">
        <v>0</v>
      </c>
      <c r="H48" s="366">
        <v>0</v>
      </c>
      <c r="I48" s="367">
        <f t="shared" si="2"/>
        <v>0</v>
      </c>
    </row>
    <row r="49" spans="1:9" s="238" customFormat="1" ht="11.1" customHeight="1">
      <c r="A49" s="125"/>
      <c r="B49" s="545" t="s">
        <v>323</v>
      </c>
      <c r="C49" s="546"/>
      <c r="D49" s="361">
        <f>D50+D51+D52+D53+D54+D55+D56+D57+D58</f>
        <v>0</v>
      </c>
      <c r="E49" s="361">
        <f>E50+E51+E52+E53+E54+E55+E56+E57+E58</f>
        <v>0</v>
      </c>
      <c r="F49" s="361">
        <f t="shared" si="0"/>
        <v>0</v>
      </c>
      <c r="G49" s="361">
        <f>SUM(G50:G58)</f>
        <v>0</v>
      </c>
      <c r="H49" s="361">
        <f>SUM(H50:H58)</f>
        <v>0</v>
      </c>
      <c r="I49" s="361">
        <f t="shared" si="2"/>
        <v>0</v>
      </c>
    </row>
    <row r="50" spans="1:9" s="238" customFormat="1" ht="11.1" customHeight="1">
      <c r="A50" s="125"/>
      <c r="B50" s="411"/>
      <c r="C50" s="412" t="s">
        <v>324</v>
      </c>
      <c r="D50" s="366">
        <v>0</v>
      </c>
      <c r="E50" s="366">
        <v>0</v>
      </c>
      <c r="F50" s="367">
        <f t="shared" si="0"/>
        <v>0</v>
      </c>
      <c r="G50" s="366">
        <v>0</v>
      </c>
      <c r="H50" s="366">
        <v>0</v>
      </c>
      <c r="I50" s="367">
        <f t="shared" si="2"/>
        <v>0</v>
      </c>
    </row>
    <row r="51" spans="1:9" s="238" customFormat="1" ht="11.1" customHeight="1">
      <c r="A51" s="125"/>
      <c r="B51" s="411"/>
      <c r="C51" s="412" t="s">
        <v>325</v>
      </c>
      <c r="D51" s="366">
        <v>0</v>
      </c>
      <c r="E51" s="366">
        <v>0</v>
      </c>
      <c r="F51" s="367">
        <f t="shared" si="0"/>
        <v>0</v>
      </c>
      <c r="G51" s="366">
        <v>0</v>
      </c>
      <c r="H51" s="366">
        <v>0</v>
      </c>
      <c r="I51" s="367">
        <f t="shared" si="2"/>
        <v>0</v>
      </c>
    </row>
    <row r="52" spans="1:9" s="238" customFormat="1" ht="11.1" customHeight="1">
      <c r="A52" s="125"/>
      <c r="B52" s="411"/>
      <c r="C52" s="412" t="s">
        <v>326</v>
      </c>
      <c r="D52" s="366">
        <v>0</v>
      </c>
      <c r="E52" s="366">
        <v>0</v>
      </c>
      <c r="F52" s="367">
        <f t="shared" si="0"/>
        <v>0</v>
      </c>
      <c r="G52" s="366">
        <v>0</v>
      </c>
      <c r="H52" s="366">
        <v>0</v>
      </c>
      <c r="I52" s="367">
        <f t="shared" si="2"/>
        <v>0</v>
      </c>
    </row>
    <row r="53" spans="1:9" s="238" customFormat="1" ht="11.1" customHeight="1">
      <c r="A53" s="125"/>
      <c r="B53" s="411"/>
      <c r="C53" s="412" t="s">
        <v>327</v>
      </c>
      <c r="D53" s="366">
        <v>0</v>
      </c>
      <c r="E53" s="366">
        <v>0</v>
      </c>
      <c r="F53" s="367">
        <f t="shared" si="0"/>
        <v>0</v>
      </c>
      <c r="G53" s="366">
        <v>0</v>
      </c>
      <c r="H53" s="366">
        <v>0</v>
      </c>
      <c r="I53" s="367">
        <f t="shared" si="2"/>
        <v>0</v>
      </c>
    </row>
    <row r="54" spans="1:9" s="238" customFormat="1" ht="11.1" customHeight="1">
      <c r="A54" s="125"/>
      <c r="B54" s="266"/>
      <c r="C54" s="267" t="s">
        <v>328</v>
      </c>
      <c r="D54" s="368">
        <v>0</v>
      </c>
      <c r="E54" s="368">
        <v>0</v>
      </c>
      <c r="F54" s="369">
        <f t="shared" si="0"/>
        <v>0</v>
      </c>
      <c r="G54" s="368">
        <v>0</v>
      </c>
      <c r="H54" s="368">
        <v>0</v>
      </c>
      <c r="I54" s="369">
        <f t="shared" si="2"/>
        <v>0</v>
      </c>
    </row>
    <row r="55" spans="1:9" s="238" customFormat="1" ht="11.1" customHeight="1">
      <c r="A55" s="125"/>
      <c r="B55" s="370"/>
      <c r="C55" s="371" t="s">
        <v>329</v>
      </c>
      <c r="D55" s="372">
        <v>0</v>
      </c>
      <c r="E55" s="372">
        <v>0</v>
      </c>
      <c r="F55" s="373">
        <f t="shared" si="0"/>
        <v>0</v>
      </c>
      <c r="G55" s="372">
        <v>0</v>
      </c>
      <c r="H55" s="372">
        <v>0</v>
      </c>
      <c r="I55" s="373">
        <f t="shared" si="2"/>
        <v>0</v>
      </c>
    </row>
    <row r="56" spans="1:9" s="238" customFormat="1" ht="11.1" customHeight="1">
      <c r="A56" s="125"/>
      <c r="B56" s="411"/>
      <c r="C56" s="412" t="s">
        <v>330</v>
      </c>
      <c r="D56" s="366">
        <v>0</v>
      </c>
      <c r="E56" s="366">
        <v>0</v>
      </c>
      <c r="F56" s="367">
        <f t="shared" si="0"/>
        <v>0</v>
      </c>
      <c r="G56" s="366">
        <v>0</v>
      </c>
      <c r="H56" s="366">
        <v>0</v>
      </c>
      <c r="I56" s="367">
        <f t="shared" si="2"/>
        <v>0</v>
      </c>
    </row>
    <row r="57" spans="1:9" s="238" customFormat="1" ht="11.1" customHeight="1">
      <c r="A57" s="125"/>
      <c r="B57" s="411"/>
      <c r="C57" s="412" t="s">
        <v>331</v>
      </c>
      <c r="D57" s="366">
        <v>0</v>
      </c>
      <c r="E57" s="366">
        <v>0</v>
      </c>
      <c r="F57" s="367">
        <f t="shared" si="0"/>
        <v>0</v>
      </c>
      <c r="G57" s="366">
        <v>0</v>
      </c>
      <c r="H57" s="366">
        <v>0</v>
      </c>
      <c r="I57" s="367">
        <f t="shared" si="2"/>
        <v>0</v>
      </c>
    </row>
    <row r="58" spans="1:9" s="238" customFormat="1" ht="11.1" customHeight="1">
      <c r="A58" s="125"/>
      <c r="B58" s="411"/>
      <c r="C58" s="412" t="s">
        <v>332</v>
      </c>
      <c r="D58" s="366">
        <v>0</v>
      </c>
      <c r="E58" s="366">
        <v>0</v>
      </c>
      <c r="F58" s="367">
        <f t="shared" si="0"/>
        <v>0</v>
      </c>
      <c r="G58" s="366">
        <v>0</v>
      </c>
      <c r="H58" s="366">
        <v>0</v>
      </c>
      <c r="I58" s="367">
        <f t="shared" si="2"/>
        <v>0</v>
      </c>
    </row>
    <row r="59" spans="1:9" s="238" customFormat="1" ht="11.1" customHeight="1">
      <c r="A59" s="125"/>
      <c r="B59" s="545" t="s">
        <v>333</v>
      </c>
      <c r="C59" s="546"/>
      <c r="D59" s="361">
        <f>D60+D61+D62</f>
        <v>0</v>
      </c>
      <c r="E59" s="361">
        <f>E60+E61+E62</f>
        <v>0</v>
      </c>
      <c r="F59" s="361">
        <f t="shared" si="0"/>
        <v>0</v>
      </c>
      <c r="G59" s="361">
        <f>SUM(G60:G62)</f>
        <v>0</v>
      </c>
      <c r="H59" s="361">
        <f>SUM(H60:H62)</f>
        <v>0</v>
      </c>
      <c r="I59" s="361">
        <f t="shared" si="2"/>
        <v>0</v>
      </c>
    </row>
    <row r="60" spans="1:9" s="238" customFormat="1" ht="11.1" customHeight="1">
      <c r="A60" s="125"/>
      <c r="B60" s="411"/>
      <c r="C60" s="412" t="s">
        <v>334</v>
      </c>
      <c r="D60" s="366">
        <v>0</v>
      </c>
      <c r="E60" s="366">
        <v>0</v>
      </c>
      <c r="F60" s="367">
        <f t="shared" si="0"/>
        <v>0</v>
      </c>
      <c r="G60" s="366">
        <v>0</v>
      </c>
      <c r="H60" s="366">
        <v>0</v>
      </c>
      <c r="I60" s="367">
        <f t="shared" si="2"/>
        <v>0</v>
      </c>
    </row>
    <row r="61" spans="1:9" s="238" customFormat="1" ht="11.1" customHeight="1">
      <c r="A61" s="125"/>
      <c r="B61" s="411"/>
      <c r="C61" s="412" t="s">
        <v>335</v>
      </c>
      <c r="D61" s="366">
        <v>0</v>
      </c>
      <c r="E61" s="366">
        <v>0</v>
      </c>
      <c r="F61" s="367">
        <f t="shared" si="0"/>
        <v>0</v>
      </c>
      <c r="G61" s="366">
        <v>0</v>
      </c>
      <c r="H61" s="366">
        <v>0</v>
      </c>
      <c r="I61" s="367">
        <f t="shared" si="2"/>
        <v>0</v>
      </c>
    </row>
    <row r="62" spans="1:9" s="238" customFormat="1" ht="11.1" customHeight="1">
      <c r="A62" s="125"/>
      <c r="B62" s="411"/>
      <c r="C62" s="412" t="s">
        <v>336</v>
      </c>
      <c r="D62" s="366">
        <v>0</v>
      </c>
      <c r="E62" s="366">
        <v>0</v>
      </c>
      <c r="F62" s="367">
        <f t="shared" si="0"/>
        <v>0</v>
      </c>
      <c r="G62" s="366">
        <v>0</v>
      </c>
      <c r="H62" s="366">
        <v>0</v>
      </c>
      <c r="I62" s="367">
        <f t="shared" si="2"/>
        <v>0</v>
      </c>
    </row>
    <row r="63" spans="1:9" s="238" customFormat="1" ht="11.1" customHeight="1">
      <c r="A63" s="125"/>
      <c r="B63" s="545" t="s">
        <v>337</v>
      </c>
      <c r="C63" s="546"/>
      <c r="D63" s="361">
        <f>D64+D65+D66+D67+D68+D69+D70+D71</f>
        <v>0</v>
      </c>
      <c r="E63" s="361">
        <f>E64+E65+E66+E67+E68+E69+E70+E71</f>
        <v>0</v>
      </c>
      <c r="F63" s="361">
        <f t="shared" si="0"/>
        <v>0</v>
      </c>
      <c r="G63" s="361">
        <f>SUM(G64:G71)</f>
        <v>0</v>
      </c>
      <c r="H63" s="361">
        <f>SUM(H64:H71)</f>
        <v>0</v>
      </c>
      <c r="I63" s="361">
        <f t="shared" si="2"/>
        <v>0</v>
      </c>
    </row>
    <row r="64" spans="1:9" s="238" customFormat="1" ht="11.1" customHeight="1">
      <c r="A64" s="125"/>
      <c r="B64" s="411"/>
      <c r="C64" s="412" t="s">
        <v>338</v>
      </c>
      <c r="D64" s="366">
        <v>0</v>
      </c>
      <c r="E64" s="366">
        <v>0</v>
      </c>
      <c r="F64" s="367">
        <f t="shared" si="0"/>
        <v>0</v>
      </c>
      <c r="G64" s="366">
        <v>0</v>
      </c>
      <c r="H64" s="366">
        <v>0</v>
      </c>
      <c r="I64" s="367">
        <f t="shared" si="2"/>
        <v>0</v>
      </c>
    </row>
    <row r="65" spans="1:9" s="238" customFormat="1" ht="11.1" customHeight="1">
      <c r="A65" s="125"/>
      <c r="B65" s="411"/>
      <c r="C65" s="412" t="s">
        <v>339</v>
      </c>
      <c r="D65" s="366">
        <v>0</v>
      </c>
      <c r="E65" s="366">
        <v>0</v>
      </c>
      <c r="F65" s="367">
        <f t="shared" si="0"/>
        <v>0</v>
      </c>
      <c r="G65" s="366">
        <v>0</v>
      </c>
      <c r="H65" s="366">
        <v>0</v>
      </c>
      <c r="I65" s="367">
        <f t="shared" si="2"/>
        <v>0</v>
      </c>
    </row>
    <row r="66" spans="1:9" s="238" customFormat="1" ht="11.1" customHeight="1">
      <c r="A66" s="125"/>
      <c r="B66" s="411"/>
      <c r="C66" s="412" t="s">
        <v>340</v>
      </c>
      <c r="D66" s="366">
        <v>0</v>
      </c>
      <c r="E66" s="366">
        <v>0</v>
      </c>
      <c r="F66" s="367">
        <f t="shared" si="0"/>
        <v>0</v>
      </c>
      <c r="G66" s="366">
        <v>0</v>
      </c>
      <c r="H66" s="366">
        <v>0</v>
      </c>
      <c r="I66" s="367">
        <f t="shared" si="2"/>
        <v>0</v>
      </c>
    </row>
    <row r="67" spans="1:9" s="238" customFormat="1" ht="11.1" customHeight="1">
      <c r="A67" s="125"/>
      <c r="B67" s="411"/>
      <c r="C67" s="412" t="s">
        <v>341</v>
      </c>
      <c r="D67" s="366">
        <v>0</v>
      </c>
      <c r="E67" s="366">
        <v>0</v>
      </c>
      <c r="F67" s="367">
        <f t="shared" si="0"/>
        <v>0</v>
      </c>
      <c r="G67" s="366">
        <v>0</v>
      </c>
      <c r="H67" s="366">
        <v>0</v>
      </c>
      <c r="I67" s="367">
        <f t="shared" si="2"/>
        <v>0</v>
      </c>
    </row>
    <row r="68" spans="1:9" s="238" customFormat="1" ht="11.1" customHeight="1">
      <c r="A68" s="125"/>
      <c r="B68" s="411"/>
      <c r="C68" s="412" t="s">
        <v>342</v>
      </c>
      <c r="D68" s="366">
        <v>0</v>
      </c>
      <c r="E68" s="366">
        <v>0</v>
      </c>
      <c r="F68" s="367">
        <f t="shared" si="0"/>
        <v>0</v>
      </c>
      <c r="G68" s="366">
        <v>0</v>
      </c>
      <c r="H68" s="366">
        <v>0</v>
      </c>
      <c r="I68" s="367">
        <f t="shared" si="2"/>
        <v>0</v>
      </c>
    </row>
    <row r="69" spans="1:9" s="238" customFormat="1" ht="11.1" customHeight="1">
      <c r="A69" s="125"/>
      <c r="B69" s="411"/>
      <c r="C69" s="412" t="s">
        <v>343</v>
      </c>
      <c r="D69" s="366">
        <v>0</v>
      </c>
      <c r="E69" s="366">
        <v>0</v>
      </c>
      <c r="F69" s="367">
        <f t="shared" si="0"/>
        <v>0</v>
      </c>
      <c r="G69" s="366">
        <v>0</v>
      </c>
      <c r="H69" s="366">
        <v>0</v>
      </c>
      <c r="I69" s="367">
        <f t="shared" si="2"/>
        <v>0</v>
      </c>
    </row>
    <row r="70" spans="1:9" s="238" customFormat="1" ht="11.1" customHeight="1">
      <c r="A70" s="125"/>
      <c r="B70" s="411"/>
      <c r="C70" s="412" t="s">
        <v>344</v>
      </c>
      <c r="D70" s="366">
        <v>0</v>
      </c>
      <c r="E70" s="366">
        <v>0</v>
      </c>
      <c r="F70" s="367">
        <f t="shared" si="0"/>
        <v>0</v>
      </c>
      <c r="G70" s="366">
        <v>0</v>
      </c>
      <c r="H70" s="366">
        <v>0</v>
      </c>
      <c r="I70" s="367">
        <f t="shared" si="2"/>
        <v>0</v>
      </c>
    </row>
    <row r="71" spans="1:9" s="238" customFormat="1" ht="11.1" customHeight="1">
      <c r="A71" s="125"/>
      <c r="B71" s="411"/>
      <c r="C71" s="412" t="s">
        <v>345</v>
      </c>
      <c r="D71" s="366">
        <v>0</v>
      </c>
      <c r="E71" s="366">
        <v>0</v>
      </c>
      <c r="F71" s="367">
        <f t="shared" si="0"/>
        <v>0</v>
      </c>
      <c r="G71" s="366">
        <v>0</v>
      </c>
      <c r="H71" s="366">
        <v>0</v>
      </c>
      <c r="I71" s="367">
        <f t="shared" si="2"/>
        <v>0</v>
      </c>
    </row>
    <row r="72" spans="1:9" s="238" customFormat="1" ht="11.1" customHeight="1">
      <c r="A72" s="125"/>
      <c r="B72" s="545" t="s">
        <v>346</v>
      </c>
      <c r="C72" s="546"/>
      <c r="D72" s="361">
        <f>D73+D74+D75</f>
        <v>0</v>
      </c>
      <c r="E72" s="361">
        <f>E73+E74+E75</f>
        <v>0</v>
      </c>
      <c r="F72" s="361">
        <f t="shared" si="0"/>
        <v>0</v>
      </c>
      <c r="G72" s="361">
        <f>SUM(G73:G75)</f>
        <v>0</v>
      </c>
      <c r="H72" s="361">
        <f>SUM(H73:H75)</f>
        <v>0</v>
      </c>
      <c r="I72" s="361">
        <f t="shared" si="2"/>
        <v>0</v>
      </c>
    </row>
    <row r="73" spans="1:9" s="238" customFormat="1" ht="11.1" customHeight="1">
      <c r="A73" s="125"/>
      <c r="B73" s="411"/>
      <c r="C73" s="412" t="s">
        <v>347</v>
      </c>
      <c r="D73" s="366">
        <v>0</v>
      </c>
      <c r="E73" s="366">
        <v>0</v>
      </c>
      <c r="F73" s="367">
        <f t="shared" si="0"/>
        <v>0</v>
      </c>
      <c r="G73" s="366">
        <v>0</v>
      </c>
      <c r="H73" s="366">
        <v>0</v>
      </c>
      <c r="I73" s="367">
        <f t="shared" si="2"/>
        <v>0</v>
      </c>
    </row>
    <row r="74" spans="1:9" s="238" customFormat="1" ht="11.1" customHeight="1">
      <c r="A74" s="125"/>
      <c r="B74" s="411"/>
      <c r="C74" s="412" t="s">
        <v>348</v>
      </c>
      <c r="D74" s="366">
        <v>0</v>
      </c>
      <c r="E74" s="366">
        <v>0</v>
      </c>
      <c r="F74" s="367">
        <f t="shared" si="0"/>
        <v>0</v>
      </c>
      <c r="G74" s="366">
        <v>0</v>
      </c>
      <c r="H74" s="366">
        <v>0</v>
      </c>
      <c r="I74" s="367">
        <f t="shared" si="2"/>
        <v>0</v>
      </c>
    </row>
    <row r="75" spans="1:9" s="238" customFormat="1" ht="11.1" customHeight="1">
      <c r="A75" s="125"/>
      <c r="B75" s="411"/>
      <c r="C75" s="412" t="s">
        <v>349</v>
      </c>
      <c r="D75" s="366">
        <v>0</v>
      </c>
      <c r="E75" s="366">
        <v>0</v>
      </c>
      <c r="F75" s="367">
        <f t="shared" ref="F75:F83" si="5">D75+E75</f>
        <v>0</v>
      </c>
      <c r="G75" s="366">
        <v>0</v>
      </c>
      <c r="H75" s="366">
        <v>0</v>
      </c>
      <c r="I75" s="367">
        <f t="shared" ref="I75:I138" si="6">F75-G75</f>
        <v>0</v>
      </c>
    </row>
    <row r="76" spans="1:9" s="238" customFormat="1" ht="11.1" customHeight="1">
      <c r="A76" s="125"/>
      <c r="B76" s="545" t="s">
        <v>350</v>
      </c>
      <c r="C76" s="546"/>
      <c r="D76" s="361">
        <f>D77+D78+D79+D80+D81+D82+D83</f>
        <v>0</v>
      </c>
      <c r="E76" s="361">
        <f>E77+E78+E79+E80+E81+E82+E83</f>
        <v>0</v>
      </c>
      <c r="F76" s="361">
        <f t="shared" si="5"/>
        <v>0</v>
      </c>
      <c r="G76" s="361">
        <f>SUM(G77:G83)</f>
        <v>0</v>
      </c>
      <c r="H76" s="361">
        <f>SUM(H77:H83)</f>
        <v>0</v>
      </c>
      <c r="I76" s="361">
        <f t="shared" si="6"/>
        <v>0</v>
      </c>
    </row>
    <row r="77" spans="1:9" s="238" customFormat="1" ht="11.1" customHeight="1">
      <c r="A77" s="125"/>
      <c r="B77" s="411"/>
      <c r="C77" s="412" t="s">
        <v>351</v>
      </c>
      <c r="D77" s="366">
        <v>0</v>
      </c>
      <c r="E77" s="366">
        <v>0</v>
      </c>
      <c r="F77" s="367">
        <f t="shared" si="5"/>
        <v>0</v>
      </c>
      <c r="G77" s="366">
        <v>0</v>
      </c>
      <c r="H77" s="366">
        <v>0</v>
      </c>
      <c r="I77" s="367">
        <f t="shared" si="6"/>
        <v>0</v>
      </c>
    </row>
    <row r="78" spans="1:9" s="238" customFormat="1" ht="11.1" customHeight="1">
      <c r="A78" s="125"/>
      <c r="B78" s="364"/>
      <c r="C78" s="365" t="s">
        <v>352</v>
      </c>
      <c r="D78" s="366">
        <v>0</v>
      </c>
      <c r="E78" s="366">
        <v>0</v>
      </c>
      <c r="F78" s="367">
        <f t="shared" si="5"/>
        <v>0</v>
      </c>
      <c r="G78" s="366">
        <v>0</v>
      </c>
      <c r="H78" s="366">
        <v>0</v>
      </c>
      <c r="I78" s="367">
        <f t="shared" si="6"/>
        <v>0</v>
      </c>
    </row>
    <row r="79" spans="1:9" s="238" customFormat="1" ht="11.1" customHeight="1">
      <c r="A79" s="125"/>
      <c r="B79" s="364"/>
      <c r="C79" s="365" t="s">
        <v>353</v>
      </c>
      <c r="D79" s="366">
        <v>0</v>
      </c>
      <c r="E79" s="366">
        <v>0</v>
      </c>
      <c r="F79" s="367">
        <f t="shared" si="5"/>
        <v>0</v>
      </c>
      <c r="G79" s="366">
        <v>0</v>
      </c>
      <c r="H79" s="366">
        <v>0</v>
      </c>
      <c r="I79" s="367">
        <f t="shared" si="6"/>
        <v>0</v>
      </c>
    </row>
    <row r="80" spans="1:9" s="238" customFormat="1" ht="11.1" customHeight="1">
      <c r="A80" s="125"/>
      <c r="B80" s="364"/>
      <c r="C80" s="365" t="s">
        <v>354</v>
      </c>
      <c r="D80" s="366">
        <v>0</v>
      </c>
      <c r="E80" s="366">
        <v>0</v>
      </c>
      <c r="F80" s="367">
        <f t="shared" si="5"/>
        <v>0</v>
      </c>
      <c r="G80" s="366">
        <v>0</v>
      </c>
      <c r="H80" s="366">
        <v>0</v>
      </c>
      <c r="I80" s="367">
        <f t="shared" si="6"/>
        <v>0</v>
      </c>
    </row>
    <row r="81" spans="1:9" s="238" customFormat="1" ht="11.1" customHeight="1">
      <c r="A81" s="125"/>
      <c r="B81" s="364"/>
      <c r="C81" s="365" t="s">
        <v>355</v>
      </c>
      <c r="D81" s="366">
        <v>0</v>
      </c>
      <c r="E81" s="366">
        <v>0</v>
      </c>
      <c r="F81" s="367">
        <f t="shared" si="5"/>
        <v>0</v>
      </c>
      <c r="G81" s="366">
        <v>0</v>
      </c>
      <c r="H81" s="366">
        <v>0</v>
      </c>
      <c r="I81" s="367">
        <f t="shared" si="6"/>
        <v>0</v>
      </c>
    </row>
    <row r="82" spans="1:9" s="238" customFormat="1" ht="11.1" customHeight="1">
      <c r="A82" s="125"/>
      <c r="B82" s="364"/>
      <c r="C82" s="365" t="s">
        <v>356</v>
      </c>
      <c r="D82" s="366">
        <v>0</v>
      </c>
      <c r="E82" s="366">
        <v>0</v>
      </c>
      <c r="F82" s="367">
        <f t="shared" si="5"/>
        <v>0</v>
      </c>
      <c r="G82" s="366">
        <v>0</v>
      </c>
      <c r="H82" s="366">
        <v>0</v>
      </c>
      <c r="I82" s="367">
        <f t="shared" si="6"/>
        <v>0</v>
      </c>
    </row>
    <row r="83" spans="1:9" s="238" customFormat="1" ht="11.1" customHeight="1">
      <c r="A83" s="125"/>
      <c r="B83" s="364"/>
      <c r="C83" s="365" t="s">
        <v>357</v>
      </c>
      <c r="D83" s="366">
        <v>0</v>
      </c>
      <c r="E83" s="366">
        <v>0</v>
      </c>
      <c r="F83" s="367">
        <f t="shared" si="5"/>
        <v>0</v>
      </c>
      <c r="G83" s="366">
        <v>0</v>
      </c>
      <c r="H83" s="366">
        <v>0</v>
      </c>
      <c r="I83" s="367">
        <f t="shared" si="6"/>
        <v>0</v>
      </c>
    </row>
    <row r="84" spans="1:9" s="238" customFormat="1" ht="3.75" customHeight="1">
      <c r="A84" s="125"/>
      <c r="B84" s="266"/>
      <c r="C84" s="267"/>
      <c r="D84" s="369"/>
      <c r="E84" s="369"/>
      <c r="F84" s="369"/>
      <c r="G84" s="369"/>
      <c r="H84" s="369"/>
      <c r="I84" s="367"/>
    </row>
    <row r="85" spans="1:9" s="239" customFormat="1" ht="9.9499999999999993" customHeight="1">
      <c r="A85" s="147"/>
      <c r="B85" s="268"/>
      <c r="C85" s="268"/>
      <c r="D85" s="245"/>
      <c r="E85" s="245"/>
      <c r="F85" s="245"/>
      <c r="G85" s="245"/>
      <c r="H85" s="245"/>
      <c r="I85" s="374"/>
    </row>
    <row r="86" spans="1:9" s="238" customFormat="1" ht="6" customHeight="1">
      <c r="A86" s="125"/>
      <c r="B86" s="370"/>
      <c r="C86" s="371"/>
      <c r="D86" s="375"/>
      <c r="E86" s="375"/>
      <c r="F86" s="375"/>
      <c r="G86" s="375"/>
      <c r="H86" s="375"/>
      <c r="I86" s="376"/>
    </row>
    <row r="87" spans="1:9" s="238" customFormat="1">
      <c r="A87" s="125"/>
      <c r="B87" s="547" t="s">
        <v>358</v>
      </c>
      <c r="C87" s="548"/>
      <c r="D87" s="361">
        <f>D88+D96+D106+D116+D126+D136+D140+D149+D153</f>
        <v>0</v>
      </c>
      <c r="E87" s="361">
        <f>E88+E96+E106+E116+E126+E136+E140+E149+E153</f>
        <v>0</v>
      </c>
      <c r="F87" s="361">
        <f>D87+E87</f>
        <v>0</v>
      </c>
      <c r="G87" s="361">
        <f>G88+G96+G106+G116+G126+G136+G140+G149+G153</f>
        <v>0</v>
      </c>
      <c r="H87" s="361">
        <f>H88+H96+H106+H116+H126+H136+H140+H149+H153</f>
        <v>0</v>
      </c>
      <c r="I87" s="361">
        <f t="shared" si="6"/>
        <v>0</v>
      </c>
    </row>
    <row r="88" spans="1:9" s="238" customFormat="1" ht="12.6" customHeight="1">
      <c r="A88" s="125"/>
      <c r="B88" s="545" t="s">
        <v>285</v>
      </c>
      <c r="C88" s="546"/>
      <c r="D88" s="361">
        <f>SUM(D89:D95)</f>
        <v>0</v>
      </c>
      <c r="E88" s="361">
        <f>SUM(E89:E95)</f>
        <v>0</v>
      </c>
      <c r="F88" s="361">
        <f t="shared" ref="F88:F151" si="7">D88+E88</f>
        <v>0</v>
      </c>
      <c r="G88" s="361">
        <f>SUM(G89:G95)</f>
        <v>0</v>
      </c>
      <c r="H88" s="361">
        <f>SUM(H89:H95)</f>
        <v>0</v>
      </c>
      <c r="I88" s="361">
        <f t="shared" si="6"/>
        <v>0</v>
      </c>
    </row>
    <row r="89" spans="1:9" s="238" customFormat="1" ht="12.6" customHeight="1">
      <c r="A89" s="125"/>
      <c r="B89" s="364"/>
      <c r="C89" s="365" t="s">
        <v>286</v>
      </c>
      <c r="D89" s="366">
        <v>0</v>
      </c>
      <c r="E89" s="366">
        <v>0</v>
      </c>
      <c r="F89" s="367">
        <f t="shared" si="7"/>
        <v>0</v>
      </c>
      <c r="G89" s="366">
        <v>0</v>
      </c>
      <c r="H89" s="366">
        <v>0</v>
      </c>
      <c r="I89" s="367">
        <f t="shared" si="6"/>
        <v>0</v>
      </c>
    </row>
    <row r="90" spans="1:9" s="238" customFormat="1" ht="12.6" customHeight="1">
      <c r="A90" s="125"/>
      <c r="B90" s="364"/>
      <c r="C90" s="365" t="s">
        <v>287</v>
      </c>
      <c r="D90" s="366">
        <v>0</v>
      </c>
      <c r="E90" s="366">
        <v>0</v>
      </c>
      <c r="F90" s="367">
        <f t="shared" si="7"/>
        <v>0</v>
      </c>
      <c r="G90" s="366">
        <v>0</v>
      </c>
      <c r="H90" s="366">
        <v>0</v>
      </c>
      <c r="I90" s="367">
        <f t="shared" si="6"/>
        <v>0</v>
      </c>
    </row>
    <row r="91" spans="1:9" s="238" customFormat="1" ht="12.6" customHeight="1">
      <c r="A91" s="125"/>
      <c r="B91" s="364"/>
      <c r="C91" s="365" t="s">
        <v>288</v>
      </c>
      <c r="D91" s="366">
        <v>0</v>
      </c>
      <c r="E91" s="366">
        <v>0</v>
      </c>
      <c r="F91" s="367">
        <f t="shared" si="7"/>
        <v>0</v>
      </c>
      <c r="G91" s="366">
        <v>0</v>
      </c>
      <c r="H91" s="366">
        <v>0</v>
      </c>
      <c r="I91" s="367">
        <f t="shared" si="6"/>
        <v>0</v>
      </c>
    </row>
    <row r="92" spans="1:9" s="238" customFormat="1" ht="12.6" customHeight="1">
      <c r="A92" s="125"/>
      <c r="B92" s="364"/>
      <c r="C92" s="365" t="s">
        <v>289</v>
      </c>
      <c r="D92" s="366">
        <v>0</v>
      </c>
      <c r="E92" s="366">
        <v>0</v>
      </c>
      <c r="F92" s="367">
        <f t="shared" si="7"/>
        <v>0</v>
      </c>
      <c r="G92" s="366">
        <v>0</v>
      </c>
      <c r="H92" s="366">
        <v>0</v>
      </c>
      <c r="I92" s="367">
        <f t="shared" si="6"/>
        <v>0</v>
      </c>
    </row>
    <row r="93" spans="1:9" s="238" customFormat="1" ht="12.6" customHeight="1">
      <c r="A93" s="125"/>
      <c r="B93" s="364"/>
      <c r="C93" s="365" t="s">
        <v>290</v>
      </c>
      <c r="D93" s="366">
        <v>0</v>
      </c>
      <c r="E93" s="366">
        <v>0</v>
      </c>
      <c r="F93" s="367">
        <f t="shared" si="7"/>
        <v>0</v>
      </c>
      <c r="G93" s="366">
        <v>0</v>
      </c>
      <c r="H93" s="366">
        <v>0</v>
      </c>
      <c r="I93" s="367">
        <f t="shared" si="6"/>
        <v>0</v>
      </c>
    </row>
    <row r="94" spans="1:9" s="238" customFormat="1" ht="12.6" customHeight="1">
      <c r="A94" s="125"/>
      <c r="B94" s="364"/>
      <c r="C94" s="365" t="s">
        <v>291</v>
      </c>
      <c r="D94" s="366">
        <v>0</v>
      </c>
      <c r="E94" s="366">
        <v>0</v>
      </c>
      <c r="F94" s="367">
        <f t="shared" si="7"/>
        <v>0</v>
      </c>
      <c r="G94" s="366">
        <v>0</v>
      </c>
      <c r="H94" s="366">
        <v>0</v>
      </c>
      <c r="I94" s="367">
        <f t="shared" si="6"/>
        <v>0</v>
      </c>
    </row>
    <row r="95" spans="1:9" s="238" customFormat="1" ht="12.6" customHeight="1">
      <c r="A95" s="125"/>
      <c r="B95" s="364"/>
      <c r="C95" s="365" t="s">
        <v>292</v>
      </c>
      <c r="D95" s="366">
        <v>0</v>
      </c>
      <c r="E95" s="366">
        <v>0</v>
      </c>
      <c r="F95" s="367">
        <f t="shared" si="7"/>
        <v>0</v>
      </c>
      <c r="G95" s="366">
        <v>0</v>
      </c>
      <c r="H95" s="366">
        <v>0</v>
      </c>
      <c r="I95" s="367">
        <f t="shared" si="6"/>
        <v>0</v>
      </c>
    </row>
    <row r="96" spans="1:9" s="238" customFormat="1" ht="12.6" customHeight="1">
      <c r="A96" s="125"/>
      <c r="B96" s="545" t="s">
        <v>293</v>
      </c>
      <c r="C96" s="546"/>
      <c r="D96" s="361">
        <f>SUM(D97:D105)</f>
        <v>0</v>
      </c>
      <c r="E96" s="361">
        <f>SUM(E97:E105)</f>
        <v>0</v>
      </c>
      <c r="F96" s="361">
        <f t="shared" si="7"/>
        <v>0</v>
      </c>
      <c r="G96" s="361">
        <f>SUM(G97:G105)</f>
        <v>0</v>
      </c>
      <c r="H96" s="361">
        <f>SUM(H97:H105)</f>
        <v>0</v>
      </c>
      <c r="I96" s="361">
        <f t="shared" si="6"/>
        <v>0</v>
      </c>
    </row>
    <row r="97" spans="1:9" s="238" customFormat="1" ht="12.6" customHeight="1">
      <c r="A97" s="125"/>
      <c r="B97" s="364"/>
      <c r="C97" s="365" t="s">
        <v>294</v>
      </c>
      <c r="D97" s="366">
        <v>0</v>
      </c>
      <c r="E97" s="366">
        <v>0</v>
      </c>
      <c r="F97" s="367">
        <f t="shared" si="7"/>
        <v>0</v>
      </c>
      <c r="G97" s="366">
        <v>0</v>
      </c>
      <c r="H97" s="366">
        <v>0</v>
      </c>
      <c r="I97" s="367">
        <f t="shared" si="6"/>
        <v>0</v>
      </c>
    </row>
    <row r="98" spans="1:9" s="238" customFormat="1" ht="12.6" customHeight="1">
      <c r="A98" s="125"/>
      <c r="B98" s="364"/>
      <c r="C98" s="365" t="s">
        <v>295</v>
      </c>
      <c r="D98" s="366">
        <v>0</v>
      </c>
      <c r="E98" s="366">
        <v>0</v>
      </c>
      <c r="F98" s="367">
        <f t="shared" si="7"/>
        <v>0</v>
      </c>
      <c r="G98" s="366">
        <v>0</v>
      </c>
      <c r="H98" s="366">
        <v>0</v>
      </c>
      <c r="I98" s="367">
        <f t="shared" si="6"/>
        <v>0</v>
      </c>
    </row>
    <row r="99" spans="1:9" s="238" customFormat="1" ht="12.6" customHeight="1">
      <c r="A99" s="125"/>
      <c r="B99" s="364"/>
      <c r="C99" s="365" t="s">
        <v>296</v>
      </c>
      <c r="D99" s="366">
        <v>0</v>
      </c>
      <c r="E99" s="366">
        <v>0</v>
      </c>
      <c r="F99" s="367">
        <f t="shared" si="7"/>
        <v>0</v>
      </c>
      <c r="G99" s="366">
        <v>0</v>
      </c>
      <c r="H99" s="366">
        <v>0</v>
      </c>
      <c r="I99" s="367">
        <f t="shared" si="6"/>
        <v>0</v>
      </c>
    </row>
    <row r="100" spans="1:9" s="238" customFormat="1" ht="12.6" customHeight="1">
      <c r="A100" s="125"/>
      <c r="B100" s="364"/>
      <c r="C100" s="365" t="s">
        <v>297</v>
      </c>
      <c r="D100" s="366">
        <v>0</v>
      </c>
      <c r="E100" s="366">
        <v>0</v>
      </c>
      <c r="F100" s="367">
        <f t="shared" si="7"/>
        <v>0</v>
      </c>
      <c r="G100" s="366">
        <v>0</v>
      </c>
      <c r="H100" s="366">
        <v>0</v>
      </c>
      <c r="I100" s="367">
        <f t="shared" si="6"/>
        <v>0</v>
      </c>
    </row>
    <row r="101" spans="1:9" s="238" customFormat="1" ht="12.6" customHeight="1">
      <c r="A101" s="125"/>
      <c r="B101" s="266"/>
      <c r="C101" s="267" t="s">
        <v>298</v>
      </c>
      <c r="D101" s="368">
        <v>0</v>
      </c>
      <c r="E101" s="368">
        <v>0</v>
      </c>
      <c r="F101" s="369">
        <f t="shared" si="7"/>
        <v>0</v>
      </c>
      <c r="G101" s="368">
        <v>0</v>
      </c>
      <c r="H101" s="368">
        <v>0</v>
      </c>
      <c r="I101" s="369">
        <f t="shared" si="6"/>
        <v>0</v>
      </c>
    </row>
    <row r="102" spans="1:9" s="238" customFormat="1" ht="12.6" customHeight="1">
      <c r="A102" s="125"/>
      <c r="B102" s="370"/>
      <c r="C102" s="371" t="s">
        <v>299</v>
      </c>
      <c r="D102" s="372">
        <v>0</v>
      </c>
      <c r="E102" s="372">
        <v>0</v>
      </c>
      <c r="F102" s="373">
        <f t="shared" si="7"/>
        <v>0</v>
      </c>
      <c r="G102" s="372">
        <v>0</v>
      </c>
      <c r="H102" s="372">
        <v>0</v>
      </c>
      <c r="I102" s="373">
        <f t="shared" si="6"/>
        <v>0</v>
      </c>
    </row>
    <row r="103" spans="1:9" s="238" customFormat="1" ht="12.6" customHeight="1">
      <c r="A103" s="125"/>
      <c r="B103" s="364"/>
      <c r="C103" s="365" t="s">
        <v>300</v>
      </c>
      <c r="D103" s="366">
        <v>0</v>
      </c>
      <c r="E103" s="366">
        <v>0</v>
      </c>
      <c r="F103" s="367">
        <f t="shared" si="7"/>
        <v>0</v>
      </c>
      <c r="G103" s="366">
        <v>0</v>
      </c>
      <c r="H103" s="366">
        <v>0</v>
      </c>
      <c r="I103" s="367">
        <f t="shared" si="6"/>
        <v>0</v>
      </c>
    </row>
    <row r="104" spans="1:9" s="238" customFormat="1" ht="12.6" customHeight="1">
      <c r="A104" s="125"/>
      <c r="B104" s="364"/>
      <c r="C104" s="365" t="s">
        <v>301</v>
      </c>
      <c r="D104" s="366">
        <v>0</v>
      </c>
      <c r="E104" s="366">
        <v>0</v>
      </c>
      <c r="F104" s="367">
        <f t="shared" si="7"/>
        <v>0</v>
      </c>
      <c r="G104" s="366">
        <v>0</v>
      </c>
      <c r="H104" s="366">
        <v>0</v>
      </c>
      <c r="I104" s="367">
        <f t="shared" si="6"/>
        <v>0</v>
      </c>
    </row>
    <row r="105" spans="1:9" s="238" customFormat="1" ht="12.6" customHeight="1">
      <c r="A105" s="125"/>
      <c r="B105" s="364"/>
      <c r="C105" s="365" t="s">
        <v>302</v>
      </c>
      <c r="D105" s="366">
        <v>0</v>
      </c>
      <c r="E105" s="366">
        <v>0</v>
      </c>
      <c r="F105" s="367">
        <f t="shared" si="7"/>
        <v>0</v>
      </c>
      <c r="G105" s="366">
        <v>0</v>
      </c>
      <c r="H105" s="366">
        <v>0</v>
      </c>
      <c r="I105" s="367">
        <f t="shared" si="6"/>
        <v>0</v>
      </c>
    </row>
    <row r="106" spans="1:9" s="238" customFormat="1" ht="12.6" customHeight="1">
      <c r="A106" s="125"/>
      <c r="B106" s="545" t="s">
        <v>303</v>
      </c>
      <c r="C106" s="546"/>
      <c r="D106" s="361">
        <f>SUM(D107:D115)</f>
        <v>0</v>
      </c>
      <c r="E106" s="361">
        <f>SUM(E107:E115)</f>
        <v>0</v>
      </c>
      <c r="F106" s="361">
        <f t="shared" si="7"/>
        <v>0</v>
      </c>
      <c r="G106" s="361">
        <f>SUM(G107:G115)</f>
        <v>0</v>
      </c>
      <c r="H106" s="361">
        <f>SUM(H107:H115)</f>
        <v>0</v>
      </c>
      <c r="I106" s="361">
        <f t="shared" si="6"/>
        <v>0</v>
      </c>
    </row>
    <row r="107" spans="1:9" s="238" customFormat="1" ht="12.6" customHeight="1">
      <c r="A107" s="125"/>
      <c r="B107" s="364"/>
      <c r="C107" s="365" t="s">
        <v>304</v>
      </c>
      <c r="D107" s="366">
        <v>0</v>
      </c>
      <c r="E107" s="366">
        <v>0</v>
      </c>
      <c r="F107" s="367">
        <f t="shared" si="7"/>
        <v>0</v>
      </c>
      <c r="G107" s="366">
        <v>0</v>
      </c>
      <c r="H107" s="366">
        <v>0</v>
      </c>
      <c r="I107" s="367">
        <f t="shared" si="6"/>
        <v>0</v>
      </c>
    </row>
    <row r="108" spans="1:9" s="238" customFormat="1" ht="12.6" customHeight="1">
      <c r="A108" s="125"/>
      <c r="B108" s="364"/>
      <c r="C108" s="365" t="s">
        <v>305</v>
      </c>
      <c r="D108" s="366">
        <v>0</v>
      </c>
      <c r="E108" s="366">
        <v>0</v>
      </c>
      <c r="F108" s="367">
        <f t="shared" si="7"/>
        <v>0</v>
      </c>
      <c r="G108" s="366">
        <v>0</v>
      </c>
      <c r="H108" s="366">
        <v>0</v>
      </c>
      <c r="I108" s="367">
        <f t="shared" si="6"/>
        <v>0</v>
      </c>
    </row>
    <row r="109" spans="1:9" s="238" customFormat="1" ht="12.6" customHeight="1">
      <c r="A109" s="125"/>
      <c r="B109" s="364"/>
      <c r="C109" s="365" t="s">
        <v>306</v>
      </c>
      <c r="D109" s="366">
        <v>0</v>
      </c>
      <c r="E109" s="366">
        <v>0</v>
      </c>
      <c r="F109" s="367">
        <f t="shared" si="7"/>
        <v>0</v>
      </c>
      <c r="G109" s="366">
        <v>0</v>
      </c>
      <c r="H109" s="366">
        <v>0</v>
      </c>
      <c r="I109" s="367">
        <f t="shared" si="6"/>
        <v>0</v>
      </c>
    </row>
    <row r="110" spans="1:9" s="238" customFormat="1" ht="12.6" customHeight="1">
      <c r="A110" s="125"/>
      <c r="B110" s="364"/>
      <c r="C110" s="365" t="s">
        <v>307</v>
      </c>
      <c r="D110" s="366">
        <v>0</v>
      </c>
      <c r="E110" s="366">
        <v>0</v>
      </c>
      <c r="F110" s="367">
        <f t="shared" si="7"/>
        <v>0</v>
      </c>
      <c r="G110" s="366">
        <v>0</v>
      </c>
      <c r="H110" s="366">
        <v>0</v>
      </c>
      <c r="I110" s="367">
        <f t="shared" si="6"/>
        <v>0</v>
      </c>
    </row>
    <row r="111" spans="1:9" s="238" customFormat="1" ht="12.6" customHeight="1">
      <c r="A111" s="125"/>
      <c r="B111" s="364"/>
      <c r="C111" s="365" t="s">
        <v>308</v>
      </c>
      <c r="D111" s="366">
        <v>0</v>
      </c>
      <c r="E111" s="366">
        <v>0</v>
      </c>
      <c r="F111" s="367">
        <f t="shared" si="7"/>
        <v>0</v>
      </c>
      <c r="G111" s="366">
        <v>0</v>
      </c>
      <c r="H111" s="366">
        <v>0</v>
      </c>
      <c r="I111" s="367">
        <f t="shared" si="6"/>
        <v>0</v>
      </c>
    </row>
    <row r="112" spans="1:9" s="238" customFormat="1" ht="12.6" customHeight="1">
      <c r="A112" s="125"/>
      <c r="B112" s="364"/>
      <c r="C112" s="365" t="s">
        <v>309</v>
      </c>
      <c r="D112" s="366">
        <v>0</v>
      </c>
      <c r="E112" s="366">
        <v>0</v>
      </c>
      <c r="F112" s="367">
        <f t="shared" si="7"/>
        <v>0</v>
      </c>
      <c r="G112" s="366">
        <v>0</v>
      </c>
      <c r="H112" s="366">
        <v>0</v>
      </c>
      <c r="I112" s="367">
        <f t="shared" si="6"/>
        <v>0</v>
      </c>
    </row>
    <row r="113" spans="1:9" s="238" customFormat="1" ht="12.6" customHeight="1">
      <c r="A113" s="125"/>
      <c r="B113" s="364"/>
      <c r="C113" s="365" t="s">
        <v>310</v>
      </c>
      <c r="D113" s="366">
        <v>0</v>
      </c>
      <c r="E113" s="366">
        <v>0</v>
      </c>
      <c r="F113" s="367">
        <f t="shared" si="7"/>
        <v>0</v>
      </c>
      <c r="G113" s="366">
        <v>0</v>
      </c>
      <c r="H113" s="366">
        <v>0</v>
      </c>
      <c r="I113" s="367">
        <f t="shared" si="6"/>
        <v>0</v>
      </c>
    </row>
    <row r="114" spans="1:9" s="238" customFormat="1" ht="12.6" customHeight="1">
      <c r="A114" s="125"/>
      <c r="B114" s="364"/>
      <c r="C114" s="365" t="s">
        <v>311</v>
      </c>
      <c r="D114" s="366">
        <v>0</v>
      </c>
      <c r="E114" s="366">
        <v>0</v>
      </c>
      <c r="F114" s="367">
        <f t="shared" si="7"/>
        <v>0</v>
      </c>
      <c r="G114" s="366">
        <v>0</v>
      </c>
      <c r="H114" s="366">
        <v>0</v>
      </c>
      <c r="I114" s="367">
        <f t="shared" si="6"/>
        <v>0</v>
      </c>
    </row>
    <row r="115" spans="1:9" s="238" customFormat="1" ht="12.6" customHeight="1">
      <c r="A115" s="125"/>
      <c r="B115" s="364"/>
      <c r="C115" s="365" t="s">
        <v>312</v>
      </c>
      <c r="D115" s="366">
        <v>0</v>
      </c>
      <c r="E115" s="366">
        <v>0</v>
      </c>
      <c r="F115" s="367">
        <f t="shared" si="7"/>
        <v>0</v>
      </c>
      <c r="G115" s="366">
        <v>0</v>
      </c>
      <c r="H115" s="366">
        <v>0</v>
      </c>
      <c r="I115" s="367">
        <f t="shared" si="6"/>
        <v>0</v>
      </c>
    </row>
    <row r="116" spans="1:9" s="238" customFormat="1" ht="12.6" customHeight="1">
      <c r="A116" s="125"/>
      <c r="B116" s="545" t="s">
        <v>313</v>
      </c>
      <c r="C116" s="546"/>
      <c r="D116" s="361">
        <f>SUM(D117:D125)</f>
        <v>0</v>
      </c>
      <c r="E116" s="361">
        <f>SUM(E117:E125)</f>
        <v>0</v>
      </c>
      <c r="F116" s="361">
        <f t="shared" si="7"/>
        <v>0</v>
      </c>
      <c r="G116" s="361">
        <f>SUM(G117:G125)</f>
        <v>0</v>
      </c>
      <c r="H116" s="361">
        <f>SUM(H117:H125)</f>
        <v>0</v>
      </c>
      <c r="I116" s="361">
        <f t="shared" si="6"/>
        <v>0</v>
      </c>
    </row>
    <row r="117" spans="1:9" s="238" customFormat="1" ht="12.6" customHeight="1">
      <c r="A117" s="125"/>
      <c r="B117" s="364"/>
      <c r="C117" s="365" t="s">
        <v>314</v>
      </c>
      <c r="D117" s="366">
        <v>0</v>
      </c>
      <c r="E117" s="366">
        <v>0</v>
      </c>
      <c r="F117" s="367">
        <f t="shared" si="7"/>
        <v>0</v>
      </c>
      <c r="G117" s="366">
        <v>0</v>
      </c>
      <c r="H117" s="366">
        <v>0</v>
      </c>
      <c r="I117" s="367">
        <f t="shared" si="6"/>
        <v>0</v>
      </c>
    </row>
    <row r="118" spans="1:9" s="238" customFormat="1" ht="12.6" customHeight="1">
      <c r="A118" s="125"/>
      <c r="B118" s="364"/>
      <c r="C118" s="365" t="s">
        <v>315</v>
      </c>
      <c r="D118" s="366">
        <v>0</v>
      </c>
      <c r="E118" s="366">
        <v>0</v>
      </c>
      <c r="F118" s="367">
        <f t="shared" si="7"/>
        <v>0</v>
      </c>
      <c r="G118" s="366">
        <v>0</v>
      </c>
      <c r="H118" s="366">
        <v>0</v>
      </c>
      <c r="I118" s="367">
        <f t="shared" si="6"/>
        <v>0</v>
      </c>
    </row>
    <row r="119" spans="1:9" s="238" customFormat="1" ht="12.6" customHeight="1">
      <c r="A119" s="125"/>
      <c r="B119" s="364"/>
      <c r="C119" s="365" t="s">
        <v>316</v>
      </c>
      <c r="D119" s="366">
        <v>0</v>
      </c>
      <c r="E119" s="366">
        <v>0</v>
      </c>
      <c r="F119" s="367">
        <f t="shared" si="7"/>
        <v>0</v>
      </c>
      <c r="G119" s="366">
        <v>0</v>
      </c>
      <c r="H119" s="366">
        <v>0</v>
      </c>
      <c r="I119" s="367">
        <f t="shared" si="6"/>
        <v>0</v>
      </c>
    </row>
    <row r="120" spans="1:9" s="238" customFormat="1" ht="12.6" customHeight="1">
      <c r="A120" s="125"/>
      <c r="B120" s="364"/>
      <c r="C120" s="365" t="s">
        <v>317</v>
      </c>
      <c r="D120" s="366">
        <v>0</v>
      </c>
      <c r="E120" s="366">
        <v>0</v>
      </c>
      <c r="F120" s="367">
        <f t="shared" si="7"/>
        <v>0</v>
      </c>
      <c r="G120" s="366">
        <v>0</v>
      </c>
      <c r="H120" s="366">
        <v>0</v>
      </c>
      <c r="I120" s="367">
        <f t="shared" si="6"/>
        <v>0</v>
      </c>
    </row>
    <row r="121" spans="1:9" s="238" customFormat="1" ht="12.6" customHeight="1">
      <c r="A121" s="125"/>
      <c r="B121" s="364"/>
      <c r="C121" s="365" t="s">
        <v>318</v>
      </c>
      <c r="D121" s="366">
        <v>0</v>
      </c>
      <c r="E121" s="366">
        <v>0</v>
      </c>
      <c r="F121" s="367">
        <f t="shared" si="7"/>
        <v>0</v>
      </c>
      <c r="G121" s="366">
        <v>0</v>
      </c>
      <c r="H121" s="366">
        <v>0</v>
      </c>
      <c r="I121" s="367">
        <f t="shared" si="6"/>
        <v>0</v>
      </c>
    </row>
    <row r="122" spans="1:9" s="238" customFormat="1" ht="12.6" customHeight="1">
      <c r="A122" s="125"/>
      <c r="B122" s="364"/>
      <c r="C122" s="365" t="s">
        <v>319</v>
      </c>
      <c r="D122" s="366">
        <v>0</v>
      </c>
      <c r="E122" s="366">
        <v>0</v>
      </c>
      <c r="F122" s="367">
        <f t="shared" si="7"/>
        <v>0</v>
      </c>
      <c r="G122" s="366">
        <v>0</v>
      </c>
      <c r="H122" s="366">
        <v>0</v>
      </c>
      <c r="I122" s="367">
        <f t="shared" si="6"/>
        <v>0</v>
      </c>
    </row>
    <row r="123" spans="1:9" s="238" customFormat="1" ht="12.6" customHeight="1">
      <c r="A123" s="125"/>
      <c r="B123" s="364"/>
      <c r="C123" s="365" t="s">
        <v>320</v>
      </c>
      <c r="D123" s="366">
        <v>0</v>
      </c>
      <c r="E123" s="366">
        <v>0</v>
      </c>
      <c r="F123" s="367">
        <f t="shared" si="7"/>
        <v>0</v>
      </c>
      <c r="G123" s="366">
        <v>0</v>
      </c>
      <c r="H123" s="366">
        <v>0</v>
      </c>
      <c r="I123" s="367">
        <f t="shared" si="6"/>
        <v>0</v>
      </c>
    </row>
    <row r="124" spans="1:9" s="238" customFormat="1" ht="12.6" customHeight="1">
      <c r="A124" s="125"/>
      <c r="B124" s="364"/>
      <c r="C124" s="365" t="s">
        <v>321</v>
      </c>
      <c r="D124" s="366">
        <v>0</v>
      </c>
      <c r="E124" s="366">
        <v>0</v>
      </c>
      <c r="F124" s="367">
        <f t="shared" si="7"/>
        <v>0</v>
      </c>
      <c r="G124" s="366">
        <v>0</v>
      </c>
      <c r="H124" s="366">
        <v>0</v>
      </c>
      <c r="I124" s="367">
        <f t="shared" si="6"/>
        <v>0</v>
      </c>
    </row>
    <row r="125" spans="1:9" s="238" customFormat="1" ht="12.6" customHeight="1">
      <c r="A125" s="125"/>
      <c r="B125" s="364"/>
      <c r="C125" s="365" t="s">
        <v>322</v>
      </c>
      <c r="D125" s="366">
        <v>0</v>
      </c>
      <c r="E125" s="366">
        <v>0</v>
      </c>
      <c r="F125" s="367">
        <f t="shared" si="7"/>
        <v>0</v>
      </c>
      <c r="G125" s="366">
        <v>0</v>
      </c>
      <c r="H125" s="366">
        <v>0</v>
      </c>
      <c r="I125" s="367">
        <f t="shared" si="6"/>
        <v>0</v>
      </c>
    </row>
    <row r="126" spans="1:9" s="238" customFormat="1" ht="12.6" customHeight="1">
      <c r="A126" s="125"/>
      <c r="B126" s="545" t="s">
        <v>323</v>
      </c>
      <c r="C126" s="546"/>
      <c r="D126" s="361">
        <f>SUM(D127:D135)</f>
        <v>0</v>
      </c>
      <c r="E126" s="361">
        <f>SUM(E127:E135)</f>
        <v>0</v>
      </c>
      <c r="F126" s="361">
        <f t="shared" si="7"/>
        <v>0</v>
      </c>
      <c r="G126" s="361">
        <f>SUM(G127:G135)</f>
        <v>0</v>
      </c>
      <c r="H126" s="361">
        <f>SUM(H127:H135)</f>
        <v>0</v>
      </c>
      <c r="I126" s="361">
        <f t="shared" si="6"/>
        <v>0</v>
      </c>
    </row>
    <row r="127" spans="1:9" s="238" customFormat="1" ht="11.1" customHeight="1">
      <c r="A127" s="125"/>
      <c r="B127" s="364"/>
      <c r="C127" s="365" t="s">
        <v>324</v>
      </c>
      <c r="D127" s="366">
        <v>0</v>
      </c>
      <c r="E127" s="366">
        <v>0</v>
      </c>
      <c r="F127" s="367">
        <f t="shared" si="7"/>
        <v>0</v>
      </c>
      <c r="G127" s="366">
        <v>0</v>
      </c>
      <c r="H127" s="366">
        <v>0</v>
      </c>
      <c r="I127" s="367">
        <f t="shared" si="6"/>
        <v>0</v>
      </c>
    </row>
    <row r="128" spans="1:9" s="238" customFormat="1" ht="12" customHeight="1">
      <c r="A128" s="125"/>
      <c r="B128" s="364"/>
      <c r="C128" s="365" t="s">
        <v>325</v>
      </c>
      <c r="D128" s="366">
        <v>0</v>
      </c>
      <c r="E128" s="366">
        <v>0</v>
      </c>
      <c r="F128" s="367">
        <f t="shared" si="7"/>
        <v>0</v>
      </c>
      <c r="G128" s="366">
        <v>0</v>
      </c>
      <c r="H128" s="366">
        <v>0</v>
      </c>
      <c r="I128" s="367">
        <f t="shared" si="6"/>
        <v>0</v>
      </c>
    </row>
    <row r="129" spans="1:9" s="238" customFormat="1" ht="11.1" customHeight="1">
      <c r="A129" s="125"/>
      <c r="B129" s="364"/>
      <c r="C129" s="365" t="s">
        <v>326</v>
      </c>
      <c r="D129" s="366">
        <v>0</v>
      </c>
      <c r="E129" s="366">
        <v>0</v>
      </c>
      <c r="F129" s="367">
        <f t="shared" si="7"/>
        <v>0</v>
      </c>
      <c r="G129" s="366">
        <v>0</v>
      </c>
      <c r="H129" s="366">
        <v>0</v>
      </c>
      <c r="I129" s="367">
        <f t="shared" si="6"/>
        <v>0</v>
      </c>
    </row>
    <row r="130" spans="1:9" s="238" customFormat="1" ht="12" customHeight="1">
      <c r="A130" s="125"/>
      <c r="B130" s="364"/>
      <c r="C130" s="365" t="s">
        <v>327</v>
      </c>
      <c r="D130" s="366">
        <v>0</v>
      </c>
      <c r="E130" s="366">
        <v>0</v>
      </c>
      <c r="F130" s="367">
        <f t="shared" si="7"/>
        <v>0</v>
      </c>
      <c r="G130" s="366">
        <v>0</v>
      </c>
      <c r="H130" s="366">
        <v>0</v>
      </c>
      <c r="I130" s="367">
        <f t="shared" si="6"/>
        <v>0</v>
      </c>
    </row>
    <row r="131" spans="1:9" s="238" customFormat="1" ht="12" customHeight="1">
      <c r="A131" s="125"/>
      <c r="B131" s="364"/>
      <c r="C131" s="365" t="s">
        <v>328</v>
      </c>
      <c r="D131" s="366">
        <v>0</v>
      </c>
      <c r="E131" s="366">
        <v>0</v>
      </c>
      <c r="F131" s="367">
        <f t="shared" si="7"/>
        <v>0</v>
      </c>
      <c r="G131" s="366">
        <v>0</v>
      </c>
      <c r="H131" s="366">
        <v>0</v>
      </c>
      <c r="I131" s="367">
        <f t="shared" si="6"/>
        <v>0</v>
      </c>
    </row>
    <row r="132" spans="1:9" s="238" customFormat="1" ht="12" customHeight="1">
      <c r="A132" s="125"/>
      <c r="B132" s="364"/>
      <c r="C132" s="365" t="s">
        <v>329</v>
      </c>
      <c r="D132" s="366">
        <v>0</v>
      </c>
      <c r="E132" s="366">
        <v>0</v>
      </c>
      <c r="F132" s="367">
        <f t="shared" si="7"/>
        <v>0</v>
      </c>
      <c r="G132" s="366">
        <v>0</v>
      </c>
      <c r="H132" s="366">
        <v>0</v>
      </c>
      <c r="I132" s="367">
        <f t="shared" si="6"/>
        <v>0</v>
      </c>
    </row>
    <row r="133" spans="1:9" s="238" customFormat="1" ht="12" customHeight="1">
      <c r="A133" s="125"/>
      <c r="B133" s="364"/>
      <c r="C133" s="365" t="s">
        <v>330</v>
      </c>
      <c r="D133" s="366">
        <v>0</v>
      </c>
      <c r="E133" s="366">
        <v>0</v>
      </c>
      <c r="F133" s="367">
        <f t="shared" si="7"/>
        <v>0</v>
      </c>
      <c r="G133" s="366">
        <v>0</v>
      </c>
      <c r="H133" s="366">
        <v>0</v>
      </c>
      <c r="I133" s="367">
        <f t="shared" si="6"/>
        <v>0</v>
      </c>
    </row>
    <row r="134" spans="1:9" s="238" customFormat="1" ht="12" customHeight="1">
      <c r="A134" s="125"/>
      <c r="B134" s="364"/>
      <c r="C134" s="365" t="s">
        <v>331</v>
      </c>
      <c r="D134" s="366">
        <v>0</v>
      </c>
      <c r="E134" s="366">
        <v>0</v>
      </c>
      <c r="F134" s="367">
        <f t="shared" si="7"/>
        <v>0</v>
      </c>
      <c r="G134" s="366">
        <v>0</v>
      </c>
      <c r="H134" s="366">
        <v>0</v>
      </c>
      <c r="I134" s="367">
        <f t="shared" si="6"/>
        <v>0</v>
      </c>
    </row>
    <row r="135" spans="1:9" s="238" customFormat="1" ht="12" customHeight="1">
      <c r="A135" s="125"/>
      <c r="B135" s="364"/>
      <c r="C135" s="365" t="s">
        <v>332</v>
      </c>
      <c r="D135" s="366">
        <v>0</v>
      </c>
      <c r="E135" s="366">
        <v>0</v>
      </c>
      <c r="F135" s="367">
        <f t="shared" si="7"/>
        <v>0</v>
      </c>
      <c r="G135" s="366">
        <v>0</v>
      </c>
      <c r="H135" s="366">
        <v>0</v>
      </c>
      <c r="I135" s="367">
        <f t="shared" si="6"/>
        <v>0</v>
      </c>
    </row>
    <row r="136" spans="1:9" s="238" customFormat="1" ht="12.6" customHeight="1">
      <c r="A136" s="125"/>
      <c r="B136" s="545" t="s">
        <v>333</v>
      </c>
      <c r="C136" s="546"/>
      <c r="D136" s="361">
        <f>SUM(D137:D139)</f>
        <v>0</v>
      </c>
      <c r="E136" s="361">
        <f>SUM(E137:E139)</f>
        <v>0</v>
      </c>
      <c r="F136" s="361">
        <f t="shared" si="7"/>
        <v>0</v>
      </c>
      <c r="G136" s="361">
        <f>SUM(G137:G140)</f>
        <v>0</v>
      </c>
      <c r="H136" s="361">
        <f>SUM(H137:H140)</f>
        <v>0</v>
      </c>
      <c r="I136" s="361">
        <f t="shared" si="6"/>
        <v>0</v>
      </c>
    </row>
    <row r="137" spans="1:9" s="238" customFormat="1" ht="12.6" customHeight="1">
      <c r="A137" s="125"/>
      <c r="B137" s="364"/>
      <c r="C137" s="365" t="s">
        <v>334</v>
      </c>
      <c r="D137" s="366">
        <v>0</v>
      </c>
      <c r="E137" s="366">
        <v>0</v>
      </c>
      <c r="F137" s="367">
        <f t="shared" si="7"/>
        <v>0</v>
      </c>
      <c r="G137" s="366">
        <v>0</v>
      </c>
      <c r="H137" s="366">
        <v>0</v>
      </c>
      <c r="I137" s="367">
        <f t="shared" si="6"/>
        <v>0</v>
      </c>
    </row>
    <row r="138" spans="1:9" s="238" customFormat="1" ht="12.6" customHeight="1">
      <c r="A138" s="125"/>
      <c r="B138" s="364"/>
      <c r="C138" s="365" t="s">
        <v>335</v>
      </c>
      <c r="D138" s="366">
        <v>0</v>
      </c>
      <c r="E138" s="366">
        <v>0</v>
      </c>
      <c r="F138" s="367">
        <f t="shared" si="7"/>
        <v>0</v>
      </c>
      <c r="G138" s="366">
        <v>0</v>
      </c>
      <c r="H138" s="366">
        <v>0</v>
      </c>
      <c r="I138" s="367">
        <f t="shared" si="6"/>
        <v>0</v>
      </c>
    </row>
    <row r="139" spans="1:9" s="238" customFormat="1" ht="12.6" customHeight="1">
      <c r="A139" s="125"/>
      <c r="B139" s="364"/>
      <c r="C139" s="365" t="s">
        <v>336</v>
      </c>
      <c r="D139" s="366">
        <v>0</v>
      </c>
      <c r="E139" s="366">
        <v>0</v>
      </c>
      <c r="F139" s="367">
        <f t="shared" si="7"/>
        <v>0</v>
      </c>
      <c r="G139" s="366">
        <v>0</v>
      </c>
      <c r="H139" s="366">
        <v>0</v>
      </c>
      <c r="I139" s="367">
        <f t="shared" ref="I139:I160" si="8">F139-G139</f>
        <v>0</v>
      </c>
    </row>
    <row r="140" spans="1:9" s="238" customFormat="1" ht="12.6" customHeight="1">
      <c r="A140" s="125"/>
      <c r="B140" s="545" t="s">
        <v>337</v>
      </c>
      <c r="C140" s="546"/>
      <c r="D140" s="361">
        <f>SUM(D141:D148)</f>
        <v>0</v>
      </c>
      <c r="E140" s="361">
        <f>SUM(E141:E148)</f>
        <v>0</v>
      </c>
      <c r="F140" s="361">
        <f t="shared" si="7"/>
        <v>0</v>
      </c>
      <c r="G140" s="361">
        <f>SUM(G141:G148)</f>
        <v>0</v>
      </c>
      <c r="H140" s="361">
        <f>SUM(H141:H148)</f>
        <v>0</v>
      </c>
      <c r="I140" s="361">
        <f t="shared" si="8"/>
        <v>0</v>
      </c>
    </row>
    <row r="141" spans="1:9" s="238" customFormat="1" ht="12" customHeight="1">
      <c r="A141" s="125"/>
      <c r="B141" s="364"/>
      <c r="C141" s="365" t="s">
        <v>338</v>
      </c>
      <c r="D141" s="366">
        <v>0</v>
      </c>
      <c r="E141" s="366">
        <v>0</v>
      </c>
      <c r="F141" s="367">
        <f t="shared" si="7"/>
        <v>0</v>
      </c>
      <c r="G141" s="366">
        <v>0</v>
      </c>
      <c r="H141" s="366">
        <v>0</v>
      </c>
      <c r="I141" s="367">
        <f t="shared" si="8"/>
        <v>0</v>
      </c>
    </row>
    <row r="142" spans="1:9" s="238" customFormat="1" ht="11.1" customHeight="1">
      <c r="A142" s="125"/>
      <c r="B142" s="364"/>
      <c r="C142" s="365" t="s">
        <v>339</v>
      </c>
      <c r="D142" s="366">
        <v>0</v>
      </c>
      <c r="E142" s="366">
        <v>0</v>
      </c>
      <c r="F142" s="367">
        <f t="shared" si="7"/>
        <v>0</v>
      </c>
      <c r="G142" s="366">
        <v>0</v>
      </c>
      <c r="H142" s="366">
        <v>0</v>
      </c>
      <c r="I142" s="367">
        <f t="shared" si="8"/>
        <v>0</v>
      </c>
    </row>
    <row r="143" spans="1:9" s="238" customFormat="1" ht="11.1" customHeight="1">
      <c r="A143" s="125"/>
      <c r="B143" s="364"/>
      <c r="C143" s="365" t="s">
        <v>340</v>
      </c>
      <c r="D143" s="366">
        <v>0</v>
      </c>
      <c r="E143" s="366">
        <v>0</v>
      </c>
      <c r="F143" s="367">
        <f t="shared" si="7"/>
        <v>0</v>
      </c>
      <c r="G143" s="366">
        <v>0</v>
      </c>
      <c r="H143" s="366">
        <v>0</v>
      </c>
      <c r="I143" s="367">
        <f t="shared" si="8"/>
        <v>0</v>
      </c>
    </row>
    <row r="144" spans="1:9" s="238" customFormat="1" ht="11.1" customHeight="1">
      <c r="A144" s="125"/>
      <c r="B144" s="266"/>
      <c r="C144" s="267" t="s">
        <v>341</v>
      </c>
      <c r="D144" s="368">
        <v>0</v>
      </c>
      <c r="E144" s="368">
        <v>0</v>
      </c>
      <c r="F144" s="369">
        <f t="shared" si="7"/>
        <v>0</v>
      </c>
      <c r="G144" s="368">
        <v>0</v>
      </c>
      <c r="H144" s="368">
        <v>0</v>
      </c>
      <c r="I144" s="369">
        <f t="shared" si="8"/>
        <v>0</v>
      </c>
    </row>
    <row r="145" spans="1:9" s="238" customFormat="1" ht="12" customHeight="1">
      <c r="A145" s="125"/>
      <c r="B145" s="370"/>
      <c r="C145" s="371" t="s">
        <v>342</v>
      </c>
      <c r="D145" s="372">
        <v>0</v>
      </c>
      <c r="E145" s="366">
        <v>0</v>
      </c>
      <c r="F145" s="373">
        <f t="shared" si="7"/>
        <v>0</v>
      </c>
      <c r="G145" s="372">
        <v>0</v>
      </c>
      <c r="H145" s="372">
        <v>0</v>
      </c>
      <c r="I145" s="373">
        <f t="shared" si="8"/>
        <v>0</v>
      </c>
    </row>
    <row r="146" spans="1:9" s="238" customFormat="1" ht="12" customHeight="1">
      <c r="A146" s="125"/>
      <c r="B146" s="364"/>
      <c r="C146" s="365" t="s">
        <v>343</v>
      </c>
      <c r="D146" s="366">
        <v>0</v>
      </c>
      <c r="E146" s="366"/>
      <c r="F146" s="367">
        <f t="shared" si="7"/>
        <v>0</v>
      </c>
      <c r="G146" s="366">
        <v>0</v>
      </c>
      <c r="H146" s="366">
        <v>0</v>
      </c>
      <c r="I146" s="367">
        <f t="shared" si="8"/>
        <v>0</v>
      </c>
    </row>
    <row r="147" spans="1:9" s="238" customFormat="1" ht="12" customHeight="1">
      <c r="A147" s="125"/>
      <c r="B147" s="364"/>
      <c r="C147" s="365" t="s">
        <v>344</v>
      </c>
      <c r="D147" s="366">
        <v>0</v>
      </c>
      <c r="E147" s="366">
        <v>0</v>
      </c>
      <c r="F147" s="367">
        <f t="shared" si="7"/>
        <v>0</v>
      </c>
      <c r="G147" s="366">
        <v>0</v>
      </c>
      <c r="H147" s="366">
        <v>0</v>
      </c>
      <c r="I147" s="367">
        <f t="shared" si="8"/>
        <v>0</v>
      </c>
    </row>
    <row r="148" spans="1:9" s="238" customFormat="1" ht="11.1" customHeight="1">
      <c r="A148" s="125"/>
      <c r="B148" s="364"/>
      <c r="C148" s="365" t="s">
        <v>345</v>
      </c>
      <c r="D148" s="366">
        <v>0</v>
      </c>
      <c r="E148" s="366">
        <v>0</v>
      </c>
      <c r="F148" s="367">
        <f t="shared" si="7"/>
        <v>0</v>
      </c>
      <c r="G148" s="366">
        <v>0</v>
      </c>
      <c r="H148" s="366">
        <v>0</v>
      </c>
      <c r="I148" s="367">
        <f t="shared" si="8"/>
        <v>0</v>
      </c>
    </row>
    <row r="149" spans="1:9" s="238" customFormat="1" ht="12.6" customHeight="1">
      <c r="A149" s="125"/>
      <c r="B149" s="545" t="s">
        <v>346</v>
      </c>
      <c r="C149" s="546"/>
      <c r="D149" s="361">
        <f>SUM(D150:D152)</f>
        <v>0</v>
      </c>
      <c r="E149" s="361">
        <f>SUM(E150:E152)</f>
        <v>0</v>
      </c>
      <c r="F149" s="361">
        <f t="shared" si="7"/>
        <v>0</v>
      </c>
      <c r="G149" s="361">
        <f>SUM(G150:G152)</f>
        <v>0</v>
      </c>
      <c r="H149" s="361">
        <f>SUM(H150:H152)</f>
        <v>0</v>
      </c>
      <c r="I149" s="361">
        <f t="shared" si="8"/>
        <v>0</v>
      </c>
    </row>
    <row r="150" spans="1:9" s="238" customFormat="1" ht="11.1" customHeight="1">
      <c r="A150" s="125"/>
      <c r="B150" s="364"/>
      <c r="C150" s="365" t="s">
        <v>347</v>
      </c>
      <c r="D150" s="366">
        <v>0</v>
      </c>
      <c r="E150" s="366">
        <v>0</v>
      </c>
      <c r="F150" s="367">
        <f t="shared" si="7"/>
        <v>0</v>
      </c>
      <c r="G150" s="366">
        <v>0</v>
      </c>
      <c r="H150" s="366">
        <v>0</v>
      </c>
      <c r="I150" s="367">
        <f t="shared" si="8"/>
        <v>0</v>
      </c>
    </row>
    <row r="151" spans="1:9" s="238" customFormat="1" ht="11.1" customHeight="1">
      <c r="A151" s="125"/>
      <c r="B151" s="364"/>
      <c r="C151" s="365" t="s">
        <v>348</v>
      </c>
      <c r="D151" s="366">
        <v>0</v>
      </c>
      <c r="E151" s="366">
        <v>0</v>
      </c>
      <c r="F151" s="367">
        <f t="shared" si="7"/>
        <v>0</v>
      </c>
      <c r="G151" s="366">
        <v>0</v>
      </c>
      <c r="H151" s="366">
        <v>0</v>
      </c>
      <c r="I151" s="367">
        <f t="shared" si="8"/>
        <v>0</v>
      </c>
    </row>
    <row r="152" spans="1:9" s="238" customFormat="1" ht="11.1" customHeight="1">
      <c r="A152" s="125"/>
      <c r="B152" s="364"/>
      <c r="C152" s="365" t="s">
        <v>349</v>
      </c>
      <c r="D152" s="366">
        <v>0</v>
      </c>
      <c r="E152" s="366">
        <v>0</v>
      </c>
      <c r="F152" s="367">
        <f t="shared" ref="F152:F160" si="9">D152+E152</f>
        <v>0</v>
      </c>
      <c r="G152" s="366">
        <v>0</v>
      </c>
      <c r="H152" s="366">
        <v>0</v>
      </c>
      <c r="I152" s="367">
        <f t="shared" si="8"/>
        <v>0</v>
      </c>
    </row>
    <row r="153" spans="1:9" s="238" customFormat="1" ht="11.1" customHeight="1">
      <c r="A153" s="125"/>
      <c r="B153" s="545" t="s">
        <v>350</v>
      </c>
      <c r="C153" s="546"/>
      <c r="D153" s="361">
        <f>SUM(D154:D160)</f>
        <v>0</v>
      </c>
      <c r="E153" s="361">
        <f>SUM(E154:E160)</f>
        <v>0</v>
      </c>
      <c r="F153" s="361">
        <f t="shared" si="9"/>
        <v>0</v>
      </c>
      <c r="G153" s="361">
        <f>SUM(G154:G160)</f>
        <v>0</v>
      </c>
      <c r="H153" s="361">
        <f>SUM(H154:H160)</f>
        <v>0</v>
      </c>
      <c r="I153" s="361">
        <f t="shared" si="8"/>
        <v>0</v>
      </c>
    </row>
    <row r="154" spans="1:9" s="238" customFormat="1" ht="11.1" customHeight="1">
      <c r="A154" s="125"/>
      <c r="B154" s="364"/>
      <c r="C154" s="365" t="s">
        <v>351</v>
      </c>
      <c r="D154" s="366">
        <v>0</v>
      </c>
      <c r="E154" s="366">
        <v>0</v>
      </c>
      <c r="F154" s="367">
        <f t="shared" si="9"/>
        <v>0</v>
      </c>
      <c r="G154" s="366">
        <v>0</v>
      </c>
      <c r="H154" s="366">
        <v>0</v>
      </c>
      <c r="I154" s="367">
        <f t="shared" si="8"/>
        <v>0</v>
      </c>
    </row>
    <row r="155" spans="1:9" s="238" customFormat="1" ht="11.1" customHeight="1">
      <c r="A155" s="125"/>
      <c r="B155" s="364"/>
      <c r="C155" s="365" t="s">
        <v>352</v>
      </c>
      <c r="D155" s="366">
        <v>0</v>
      </c>
      <c r="E155" s="366">
        <v>0</v>
      </c>
      <c r="F155" s="367">
        <f t="shared" si="9"/>
        <v>0</v>
      </c>
      <c r="G155" s="366">
        <v>0</v>
      </c>
      <c r="H155" s="366">
        <v>0</v>
      </c>
      <c r="I155" s="367">
        <f t="shared" si="8"/>
        <v>0</v>
      </c>
    </row>
    <row r="156" spans="1:9" s="238" customFormat="1" ht="11.1" customHeight="1">
      <c r="A156" s="125"/>
      <c r="B156" s="364"/>
      <c r="C156" s="365" t="s">
        <v>353</v>
      </c>
      <c r="D156" s="366">
        <v>0</v>
      </c>
      <c r="E156" s="366">
        <v>0</v>
      </c>
      <c r="F156" s="367">
        <f t="shared" si="9"/>
        <v>0</v>
      </c>
      <c r="G156" s="366">
        <v>0</v>
      </c>
      <c r="H156" s="366">
        <v>0</v>
      </c>
      <c r="I156" s="367">
        <f t="shared" si="8"/>
        <v>0</v>
      </c>
    </row>
    <row r="157" spans="1:9" s="238" customFormat="1" ht="11.1" customHeight="1">
      <c r="A157" s="125"/>
      <c r="B157" s="364"/>
      <c r="C157" s="365" t="s">
        <v>354</v>
      </c>
      <c r="D157" s="366">
        <v>0</v>
      </c>
      <c r="E157" s="366">
        <v>0</v>
      </c>
      <c r="F157" s="367">
        <f t="shared" si="9"/>
        <v>0</v>
      </c>
      <c r="G157" s="366">
        <v>0</v>
      </c>
      <c r="H157" s="366">
        <v>0</v>
      </c>
      <c r="I157" s="367">
        <f t="shared" si="8"/>
        <v>0</v>
      </c>
    </row>
    <row r="158" spans="1:9" s="238" customFormat="1" ht="11.1" customHeight="1">
      <c r="A158" s="125"/>
      <c r="B158" s="364"/>
      <c r="C158" s="365" t="s">
        <v>355</v>
      </c>
      <c r="D158" s="366">
        <v>0</v>
      </c>
      <c r="E158" s="366">
        <v>0</v>
      </c>
      <c r="F158" s="367">
        <f t="shared" si="9"/>
        <v>0</v>
      </c>
      <c r="G158" s="366">
        <v>0</v>
      </c>
      <c r="H158" s="366">
        <v>0</v>
      </c>
      <c r="I158" s="367">
        <f t="shared" si="8"/>
        <v>0</v>
      </c>
    </row>
    <row r="159" spans="1:9" s="238" customFormat="1" ht="11.1" customHeight="1">
      <c r="A159" s="125"/>
      <c r="B159" s="364"/>
      <c r="C159" s="365" t="s">
        <v>356</v>
      </c>
      <c r="D159" s="366">
        <v>0</v>
      </c>
      <c r="E159" s="366">
        <v>0</v>
      </c>
      <c r="F159" s="367">
        <f t="shared" si="9"/>
        <v>0</v>
      </c>
      <c r="G159" s="366">
        <v>0</v>
      </c>
      <c r="H159" s="366">
        <v>0</v>
      </c>
      <c r="I159" s="367">
        <f t="shared" si="8"/>
        <v>0</v>
      </c>
    </row>
    <row r="160" spans="1:9" s="238" customFormat="1" ht="11.1" customHeight="1">
      <c r="A160" s="125"/>
      <c r="B160" s="364"/>
      <c r="C160" s="365" t="s">
        <v>357</v>
      </c>
      <c r="D160" s="366">
        <v>0</v>
      </c>
      <c r="E160" s="366">
        <v>0</v>
      </c>
      <c r="F160" s="367">
        <f t="shared" si="9"/>
        <v>0</v>
      </c>
      <c r="G160" s="366">
        <v>0</v>
      </c>
      <c r="H160" s="366">
        <v>0</v>
      </c>
      <c r="I160" s="367">
        <f t="shared" si="8"/>
        <v>0</v>
      </c>
    </row>
    <row r="161" spans="1:9" s="238" customFormat="1" ht="3" customHeight="1">
      <c r="A161" s="125"/>
      <c r="B161" s="364"/>
      <c r="C161" s="365"/>
      <c r="D161" s="367"/>
      <c r="E161" s="367"/>
      <c r="F161" s="367"/>
      <c r="G161" s="366"/>
      <c r="H161" s="366"/>
      <c r="I161" s="367"/>
    </row>
    <row r="162" spans="1:9" s="238" customFormat="1" ht="15" customHeight="1">
      <c r="A162" s="125"/>
      <c r="B162" s="547" t="s">
        <v>359</v>
      </c>
      <c r="C162" s="548"/>
      <c r="D162" s="361">
        <f>D10+D87</f>
        <v>4212.1000000000004</v>
      </c>
      <c r="E162" s="361">
        <f>E10+E87</f>
        <v>-2.8310687127941492E-15</v>
      </c>
      <c r="F162" s="361">
        <f>D162+E162</f>
        <v>4212.1000000000004</v>
      </c>
      <c r="G162" s="417">
        <f>G10+G87</f>
        <v>3438.2999999999997</v>
      </c>
      <c r="H162" s="417">
        <f>H10+H87</f>
        <v>3438.2999999999997</v>
      </c>
      <c r="I162" s="361">
        <f>F162-G162</f>
        <v>773.80000000000064</v>
      </c>
    </row>
    <row r="163" spans="1:9" s="238" customFormat="1" ht="5.25" customHeight="1">
      <c r="A163" s="125"/>
      <c r="B163" s="266"/>
      <c r="C163" s="267"/>
      <c r="D163" s="269"/>
      <c r="E163" s="269"/>
      <c r="F163" s="269"/>
      <c r="G163" s="269"/>
      <c r="H163" s="269"/>
      <c r="I163" s="269"/>
    </row>
    <row r="164" spans="1:9" s="238" customFormat="1" ht="12.75" customHeight="1">
      <c r="B164" s="323" t="s">
        <v>705</v>
      </c>
      <c r="C164" s="268"/>
      <c r="D164" s="245"/>
      <c r="E164" s="245"/>
      <c r="F164" s="245"/>
      <c r="G164" s="245"/>
      <c r="H164" s="245"/>
      <c r="I164" s="245"/>
    </row>
    <row r="165" spans="1:9" s="238" customFormat="1" ht="12.75" customHeight="1">
      <c r="A165" s="125"/>
      <c r="B165" s="268"/>
      <c r="C165" s="268"/>
      <c r="D165" s="246"/>
      <c r="E165" s="245"/>
      <c r="F165" s="245"/>
      <c r="G165" s="245"/>
      <c r="H165" s="245"/>
      <c r="I165" s="245"/>
    </row>
    <row r="166" spans="1:9" s="238" customFormat="1" ht="12.75" customHeight="1">
      <c r="A166" s="125"/>
      <c r="B166" s="268"/>
      <c r="C166" s="268"/>
      <c r="D166" s="245"/>
      <c r="E166" s="245"/>
      <c r="F166" s="245"/>
      <c r="G166" s="245"/>
      <c r="H166" s="246"/>
      <c r="I166" s="245"/>
    </row>
    <row r="167" spans="1:9" s="238" customFormat="1" ht="12.75" customHeight="1">
      <c r="A167" s="125"/>
      <c r="B167" s="268"/>
      <c r="C167" s="268"/>
      <c r="D167" s="245"/>
      <c r="E167" s="245"/>
      <c r="F167" s="245"/>
      <c r="G167" s="245"/>
      <c r="H167" s="245"/>
      <c r="I167" s="245"/>
    </row>
    <row r="168" spans="1:9" ht="12.75" customHeight="1">
      <c r="B168" s="173"/>
      <c r="C168" s="173"/>
      <c r="D168" s="174"/>
      <c r="E168" s="443"/>
      <c r="F168" s="174"/>
      <c r="G168" s="174"/>
      <c r="H168" s="174"/>
      <c r="I168" s="174"/>
    </row>
    <row r="169" spans="1:9" ht="12.75" customHeight="1">
      <c r="B169" s="173"/>
      <c r="C169" s="173"/>
      <c r="D169" s="174"/>
      <c r="E169" s="174"/>
      <c r="F169" s="174"/>
      <c r="G169" s="174"/>
      <c r="H169" s="174"/>
      <c r="I169" s="174"/>
    </row>
    <row r="170" spans="1:9" ht="12.75" customHeight="1">
      <c r="B170" s="173"/>
      <c r="C170" s="173"/>
      <c r="D170" s="174"/>
      <c r="E170" s="443"/>
      <c r="F170" s="174"/>
      <c r="G170" s="174"/>
      <c r="H170" s="174"/>
      <c r="I170" s="174"/>
    </row>
    <row r="171" spans="1:9" ht="12.75" customHeight="1">
      <c r="B171" s="173"/>
      <c r="C171" s="173"/>
      <c r="D171" s="174"/>
      <c r="E171" s="174"/>
      <c r="F171" s="174"/>
      <c r="G171" s="174"/>
      <c r="H171" s="174"/>
      <c r="I171" s="174"/>
    </row>
    <row r="172" spans="1:9" ht="12" customHeight="1">
      <c r="B172" s="173"/>
      <c r="C172" s="199" t="s">
        <v>689</v>
      </c>
      <c r="D172" s="565" t="s">
        <v>690</v>
      </c>
      <c r="E172" s="565"/>
      <c r="F172" s="199"/>
      <c r="G172" s="199"/>
      <c r="H172" s="566" t="s">
        <v>692</v>
      </c>
      <c r="I172" s="566"/>
    </row>
    <row r="173" spans="1:9" ht="12" customHeight="1">
      <c r="B173" s="173"/>
      <c r="C173" s="200" t="s">
        <v>694</v>
      </c>
      <c r="D173" s="567" t="s">
        <v>691</v>
      </c>
      <c r="E173" s="567"/>
      <c r="F173" s="200"/>
      <c r="G173" s="200"/>
      <c r="H173" s="568" t="s">
        <v>693</v>
      </c>
      <c r="I173" s="569"/>
    </row>
    <row r="174" spans="1:9" ht="12" customHeight="1">
      <c r="B174" s="173"/>
      <c r="C174" s="199" t="s">
        <v>699</v>
      </c>
      <c r="D174" s="199"/>
      <c r="E174" s="199"/>
      <c r="F174" s="199"/>
      <c r="G174" s="199"/>
      <c r="H174" s="174"/>
      <c r="I174" s="174"/>
    </row>
    <row r="175" spans="1:9" hidden="1"/>
    <row r="176" spans="1:9" hidden="1"/>
    <row r="177"/>
  </sheetData>
  <sheetProtection selectLockedCells="1"/>
  <mergeCells count="35">
    <mergeCell ref="D172:E172"/>
    <mergeCell ref="H172:I172"/>
    <mergeCell ref="D173:E173"/>
    <mergeCell ref="H173:I173"/>
    <mergeCell ref="B136:C136"/>
    <mergeCell ref="B140:C140"/>
    <mergeCell ref="B149:C149"/>
    <mergeCell ref="B153:C153"/>
    <mergeCell ref="B162:C162"/>
    <mergeCell ref="B1:I1"/>
    <mergeCell ref="B2:I2"/>
    <mergeCell ref="B88:C88"/>
    <mergeCell ref="B96:C96"/>
    <mergeCell ref="B106:C106"/>
    <mergeCell ref="B10:C10"/>
    <mergeCell ref="B11:C11"/>
    <mergeCell ref="B19:C19"/>
    <mergeCell ref="B29:C29"/>
    <mergeCell ref="B39:C39"/>
    <mergeCell ref="B49:C49"/>
    <mergeCell ref="B3:I3"/>
    <mergeCell ref="B4:I4"/>
    <mergeCell ref="B5:I5"/>
    <mergeCell ref="B6:I6"/>
    <mergeCell ref="B7:I7"/>
    <mergeCell ref="B8:C9"/>
    <mergeCell ref="D8:H8"/>
    <mergeCell ref="I8:I9"/>
    <mergeCell ref="B116:C116"/>
    <mergeCell ref="B126:C126"/>
    <mergeCell ref="B87:C87"/>
    <mergeCell ref="B59:C59"/>
    <mergeCell ref="B63:C63"/>
    <mergeCell ref="B72:C72"/>
    <mergeCell ref="B76:C76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zoomScale="130" zoomScaleNormal="130" workbookViewId="0">
      <selection activeCell="I33" sqref="I33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49" t="s">
        <v>611</v>
      </c>
      <c r="C1" s="549"/>
      <c r="D1" s="549"/>
      <c r="E1" s="549"/>
      <c r="F1" s="549"/>
      <c r="G1" s="549"/>
      <c r="H1" s="549"/>
      <c r="I1" s="549"/>
    </row>
    <row r="2" spans="1:9" s="1" customFormat="1" ht="15">
      <c r="B2" s="550" t="s">
        <v>360</v>
      </c>
      <c r="C2" s="550"/>
      <c r="D2" s="550"/>
      <c r="E2" s="550"/>
      <c r="F2" s="550"/>
      <c r="G2" s="550"/>
      <c r="H2" s="550"/>
      <c r="I2" s="550"/>
    </row>
    <row r="3" spans="1:9" ht="14.1" customHeight="1">
      <c r="B3" s="575" t="s">
        <v>685</v>
      </c>
      <c r="C3" s="576"/>
      <c r="D3" s="576"/>
      <c r="E3" s="576"/>
      <c r="F3" s="576"/>
      <c r="G3" s="576"/>
      <c r="H3" s="576"/>
      <c r="I3" s="577"/>
    </row>
    <row r="4" spans="1:9" ht="14.1" customHeight="1">
      <c r="B4" s="467" t="s">
        <v>277</v>
      </c>
      <c r="C4" s="468"/>
      <c r="D4" s="468"/>
      <c r="E4" s="468"/>
      <c r="F4" s="468"/>
      <c r="G4" s="468"/>
      <c r="H4" s="468"/>
      <c r="I4" s="469"/>
    </row>
    <row r="5" spans="1:9" ht="14.1" customHeight="1">
      <c r="B5" s="467" t="s">
        <v>361</v>
      </c>
      <c r="C5" s="468"/>
      <c r="D5" s="468"/>
      <c r="E5" s="468"/>
      <c r="F5" s="468"/>
      <c r="G5" s="468"/>
      <c r="H5" s="468"/>
      <c r="I5" s="469"/>
    </row>
    <row r="6" spans="1:9" ht="14.1" customHeight="1">
      <c r="B6" s="559" t="str">
        <f>+'Formato 3'!B4:L4</f>
        <v>del 01 de Enero al 31 de Marzo de 2019</v>
      </c>
      <c r="C6" s="560"/>
      <c r="D6" s="560"/>
      <c r="E6" s="560"/>
      <c r="F6" s="560"/>
      <c r="G6" s="560"/>
      <c r="H6" s="560"/>
      <c r="I6" s="561"/>
    </row>
    <row r="7" spans="1:9" ht="14.1" customHeight="1">
      <c r="B7" s="475" t="s">
        <v>666</v>
      </c>
      <c r="C7" s="476"/>
      <c r="D7" s="476"/>
      <c r="E7" s="476"/>
      <c r="F7" s="476"/>
      <c r="G7" s="476"/>
      <c r="H7" s="476"/>
      <c r="I7" s="477"/>
    </row>
    <row r="8" spans="1:9" ht="15" customHeight="1">
      <c r="B8" s="478" t="s">
        <v>3</v>
      </c>
      <c r="C8" s="478"/>
      <c r="D8" s="478" t="s">
        <v>280</v>
      </c>
      <c r="E8" s="478"/>
      <c r="F8" s="478"/>
      <c r="G8" s="478"/>
      <c r="H8" s="478"/>
      <c r="I8" s="478" t="s">
        <v>669</v>
      </c>
    </row>
    <row r="9" spans="1:9" ht="21" customHeight="1">
      <c r="B9" s="478"/>
      <c r="C9" s="478"/>
      <c r="D9" s="126" t="s">
        <v>668</v>
      </c>
      <c r="E9" s="126" t="s">
        <v>214</v>
      </c>
      <c r="F9" s="126" t="s">
        <v>215</v>
      </c>
      <c r="G9" s="126" t="s">
        <v>175</v>
      </c>
      <c r="H9" s="126" t="s">
        <v>191</v>
      </c>
      <c r="I9" s="478"/>
    </row>
    <row r="10" spans="1:9" ht="24.75" customHeight="1">
      <c r="B10" s="571"/>
      <c r="C10" s="572"/>
      <c r="D10" s="377"/>
      <c r="E10" s="377"/>
      <c r="F10" s="377"/>
      <c r="G10" s="377"/>
      <c r="H10" s="377"/>
      <c r="I10" s="377"/>
    </row>
    <row r="11" spans="1:9" s="430" customFormat="1" ht="24.75" customHeight="1">
      <c r="A11" s="125"/>
      <c r="B11" s="570" t="s">
        <v>613</v>
      </c>
      <c r="C11" s="505"/>
      <c r="D11" s="332">
        <f>SUM(D13:D20)</f>
        <v>4212.1000000000004</v>
      </c>
      <c r="E11" s="423">
        <f>SUM(E13:E20)</f>
        <v>-2.8310687127941492E-15</v>
      </c>
      <c r="F11" s="423">
        <f>SUM(F13:F20)</f>
        <v>4212.1000000000004</v>
      </c>
      <c r="G11" s="423">
        <f>SUM(G13:G20)</f>
        <v>3438.2999999999997</v>
      </c>
      <c r="H11" s="423">
        <f>SUM(H13:H20)</f>
        <v>3438.2999999999997</v>
      </c>
      <c r="I11" s="423">
        <f>F11-G11</f>
        <v>773.80000000000064</v>
      </c>
    </row>
    <row r="12" spans="1:9" s="425" customFormat="1" ht="24.75" customHeight="1">
      <c r="A12" s="125"/>
      <c r="B12" s="570"/>
      <c r="C12" s="505"/>
      <c r="D12" s="423"/>
      <c r="E12" s="423"/>
      <c r="F12" s="423"/>
      <c r="G12" s="423"/>
      <c r="H12" s="423"/>
      <c r="I12" s="423"/>
    </row>
    <row r="13" spans="1:9" s="425" customFormat="1" ht="24.75" customHeight="1">
      <c r="A13" s="125"/>
      <c r="B13" s="328"/>
      <c r="C13" s="413" t="s">
        <v>684</v>
      </c>
      <c r="D13" s="327">
        <f>+'Formato 6a'!D10</f>
        <v>4212.1000000000004</v>
      </c>
      <c r="E13" s="431">
        <f>+'Formato 6a'!E10</f>
        <v>-2.8310687127941492E-15</v>
      </c>
      <c r="F13" s="423">
        <f t="shared" ref="F13:F22" si="0">D13+E13</f>
        <v>4212.1000000000004</v>
      </c>
      <c r="G13" s="418">
        <f>+'Formato 6a'!G10</f>
        <v>3438.2999999999997</v>
      </c>
      <c r="H13" s="418">
        <f>+'Formato 6a'!H10</f>
        <v>3438.2999999999997</v>
      </c>
      <c r="I13" s="423">
        <f>F13-G13</f>
        <v>773.80000000000064</v>
      </c>
    </row>
    <row r="14" spans="1:9" s="425" customFormat="1" ht="24.75" customHeight="1">
      <c r="A14" s="125"/>
      <c r="B14" s="328"/>
      <c r="C14" s="413" t="s">
        <v>363</v>
      </c>
      <c r="D14" s="431">
        <v>0</v>
      </c>
      <c r="E14" s="431">
        <v>0</v>
      </c>
      <c r="F14" s="423">
        <f t="shared" si="0"/>
        <v>0</v>
      </c>
      <c r="G14" s="431">
        <v>0</v>
      </c>
      <c r="H14" s="431">
        <v>0</v>
      </c>
      <c r="I14" s="423">
        <f t="shared" ref="I14:I33" si="1">F14-G14</f>
        <v>0</v>
      </c>
    </row>
    <row r="15" spans="1:9" s="238" customFormat="1" ht="24.75" customHeight="1">
      <c r="A15" s="125"/>
      <c r="B15" s="328"/>
      <c r="C15" s="413" t="s">
        <v>364</v>
      </c>
      <c r="D15" s="327">
        <v>0</v>
      </c>
      <c r="E15" s="327">
        <v>0</v>
      </c>
      <c r="F15" s="179">
        <f t="shared" si="0"/>
        <v>0</v>
      </c>
      <c r="G15" s="327">
        <v>0</v>
      </c>
      <c r="H15" s="327">
        <v>0</v>
      </c>
      <c r="I15" s="179">
        <f t="shared" si="1"/>
        <v>0</v>
      </c>
    </row>
    <row r="16" spans="1:9" s="238" customFormat="1" ht="24.75" customHeight="1">
      <c r="A16" s="125"/>
      <c r="B16" s="328"/>
      <c r="C16" s="413" t="s">
        <v>365</v>
      </c>
      <c r="D16" s="327">
        <v>0</v>
      </c>
      <c r="E16" s="327">
        <v>0</v>
      </c>
      <c r="F16" s="179">
        <f t="shared" si="0"/>
        <v>0</v>
      </c>
      <c r="G16" s="327">
        <v>0</v>
      </c>
      <c r="H16" s="327">
        <v>0</v>
      </c>
      <c r="I16" s="179">
        <f t="shared" si="1"/>
        <v>0</v>
      </c>
    </row>
    <row r="17" spans="1:9" s="238" customFormat="1" ht="24.75" customHeight="1">
      <c r="A17" s="125"/>
      <c r="B17" s="328"/>
      <c r="C17" s="413" t="s">
        <v>366</v>
      </c>
      <c r="D17" s="327">
        <v>0</v>
      </c>
      <c r="E17" s="327">
        <v>0</v>
      </c>
      <c r="F17" s="179">
        <f t="shared" si="0"/>
        <v>0</v>
      </c>
      <c r="G17" s="327">
        <v>0</v>
      </c>
      <c r="H17" s="327">
        <v>0</v>
      </c>
      <c r="I17" s="179">
        <f t="shared" si="1"/>
        <v>0</v>
      </c>
    </row>
    <row r="18" spans="1:9" s="238" customFormat="1" ht="24.75" customHeight="1">
      <c r="A18" s="125"/>
      <c r="B18" s="328"/>
      <c r="C18" s="413" t="s">
        <v>367</v>
      </c>
      <c r="D18" s="327">
        <v>0</v>
      </c>
      <c r="E18" s="327">
        <v>0</v>
      </c>
      <c r="F18" s="179">
        <f t="shared" si="0"/>
        <v>0</v>
      </c>
      <c r="G18" s="327">
        <v>0</v>
      </c>
      <c r="H18" s="327">
        <v>0</v>
      </c>
      <c r="I18" s="179">
        <f t="shared" si="1"/>
        <v>0</v>
      </c>
    </row>
    <row r="19" spans="1:9" s="238" customFormat="1" ht="24.75" customHeight="1">
      <c r="A19" s="125"/>
      <c r="B19" s="328"/>
      <c r="C19" s="413" t="s">
        <v>368</v>
      </c>
      <c r="D19" s="327">
        <v>0</v>
      </c>
      <c r="E19" s="327">
        <v>0</v>
      </c>
      <c r="F19" s="179">
        <f t="shared" si="0"/>
        <v>0</v>
      </c>
      <c r="G19" s="327">
        <v>0</v>
      </c>
      <c r="H19" s="327">
        <v>0</v>
      </c>
      <c r="I19" s="179">
        <f t="shared" si="1"/>
        <v>0</v>
      </c>
    </row>
    <row r="20" spans="1:9" s="238" customFormat="1" ht="24.75" customHeight="1">
      <c r="A20" s="125"/>
      <c r="B20" s="328"/>
      <c r="C20" s="413" t="s">
        <v>369</v>
      </c>
      <c r="D20" s="327">
        <v>0</v>
      </c>
      <c r="E20" s="327">
        <v>0</v>
      </c>
      <c r="F20" s="179">
        <f t="shared" si="0"/>
        <v>0</v>
      </c>
      <c r="G20" s="327">
        <v>0</v>
      </c>
      <c r="H20" s="327">
        <v>0</v>
      </c>
      <c r="I20" s="179">
        <f t="shared" si="1"/>
        <v>0</v>
      </c>
    </row>
    <row r="21" spans="1:9" s="238" customFormat="1" ht="24.75" customHeight="1">
      <c r="A21" s="125"/>
      <c r="B21" s="573"/>
      <c r="C21" s="574"/>
      <c r="D21" s="332"/>
      <c r="E21" s="332"/>
      <c r="F21" s="179"/>
      <c r="G21" s="378"/>
      <c r="H21" s="378"/>
      <c r="I21" s="179"/>
    </row>
    <row r="22" spans="1:9" s="238" customFormat="1" ht="24.75" customHeight="1">
      <c r="A22" s="125"/>
      <c r="B22" s="570" t="s">
        <v>612</v>
      </c>
      <c r="C22" s="505"/>
      <c r="D22" s="332">
        <f>SUM(D24:D31)</f>
        <v>0</v>
      </c>
      <c r="E22" s="332">
        <f>SUM(E24:E31)</f>
        <v>0</v>
      </c>
      <c r="F22" s="332">
        <f t="shared" si="0"/>
        <v>0</v>
      </c>
      <c r="G22" s="332">
        <f>SUM(G24:G31)</f>
        <v>0</v>
      </c>
      <c r="H22" s="332">
        <f>SUM(H24:H31)</f>
        <v>0</v>
      </c>
      <c r="I22" s="332">
        <f t="shared" si="1"/>
        <v>0</v>
      </c>
    </row>
    <row r="23" spans="1:9" s="238" customFormat="1" ht="24.75" customHeight="1">
      <c r="A23" s="125"/>
      <c r="B23" s="570"/>
      <c r="C23" s="505"/>
      <c r="D23" s="332"/>
      <c r="E23" s="332"/>
      <c r="F23" s="332"/>
      <c r="G23" s="332"/>
      <c r="H23" s="332"/>
      <c r="I23" s="332"/>
    </row>
    <row r="24" spans="1:9" s="238" customFormat="1" ht="24.75" customHeight="1">
      <c r="A24" s="125"/>
      <c r="B24" s="328"/>
      <c r="C24" s="413" t="s">
        <v>362</v>
      </c>
      <c r="D24" s="327">
        <v>0</v>
      </c>
      <c r="E24" s="327">
        <v>0</v>
      </c>
      <c r="F24" s="332">
        <f>D24+E24</f>
        <v>0</v>
      </c>
      <c r="G24" s="332">
        <f t="shared" ref="G24:G31" si="2">E24+F24</f>
        <v>0</v>
      </c>
      <c r="H24" s="332">
        <f t="shared" ref="H24:H31" si="3">F24+G24</f>
        <v>0</v>
      </c>
      <c r="I24" s="332">
        <f t="shared" si="1"/>
        <v>0</v>
      </c>
    </row>
    <row r="25" spans="1:9" s="238" customFormat="1" ht="24.75" customHeight="1">
      <c r="A25" s="125"/>
      <c r="B25" s="337"/>
      <c r="C25" s="415" t="s">
        <v>363</v>
      </c>
      <c r="D25" s="339">
        <v>0</v>
      </c>
      <c r="E25" s="339">
        <v>0</v>
      </c>
      <c r="F25" s="270">
        <f t="shared" ref="F25:F31" si="4">D25+E25</f>
        <v>0</v>
      </c>
      <c r="G25" s="270">
        <f t="shared" si="2"/>
        <v>0</v>
      </c>
      <c r="H25" s="270">
        <f t="shared" si="3"/>
        <v>0</v>
      </c>
      <c r="I25" s="270">
        <f t="shared" si="1"/>
        <v>0</v>
      </c>
    </row>
    <row r="26" spans="1:9" s="238" customFormat="1" ht="24.75" customHeight="1">
      <c r="A26" s="125"/>
      <c r="B26" s="340"/>
      <c r="C26" s="414" t="s">
        <v>364</v>
      </c>
      <c r="D26" s="341">
        <v>0</v>
      </c>
      <c r="E26" s="341">
        <v>0</v>
      </c>
      <c r="F26" s="342">
        <f t="shared" si="4"/>
        <v>0</v>
      </c>
      <c r="G26" s="342">
        <f t="shared" si="2"/>
        <v>0</v>
      </c>
      <c r="H26" s="342">
        <f t="shared" si="3"/>
        <v>0</v>
      </c>
      <c r="I26" s="342">
        <f t="shared" si="1"/>
        <v>0</v>
      </c>
    </row>
    <row r="27" spans="1:9" s="238" customFormat="1" ht="24.75" customHeight="1">
      <c r="A27" s="125"/>
      <c r="B27" s="328"/>
      <c r="C27" s="413" t="s">
        <v>365</v>
      </c>
      <c r="D27" s="327">
        <v>0</v>
      </c>
      <c r="E27" s="327">
        <v>0</v>
      </c>
      <c r="F27" s="332">
        <f t="shared" si="4"/>
        <v>0</v>
      </c>
      <c r="G27" s="332">
        <f t="shared" si="2"/>
        <v>0</v>
      </c>
      <c r="H27" s="332">
        <f t="shared" si="3"/>
        <v>0</v>
      </c>
      <c r="I27" s="332">
        <f t="shared" si="1"/>
        <v>0</v>
      </c>
    </row>
    <row r="28" spans="1:9" s="238" customFormat="1" ht="24.75" customHeight="1">
      <c r="A28" s="125"/>
      <c r="B28" s="328"/>
      <c r="C28" s="413" t="s">
        <v>366</v>
      </c>
      <c r="D28" s="327">
        <v>0</v>
      </c>
      <c r="E28" s="327">
        <v>0</v>
      </c>
      <c r="F28" s="332">
        <f t="shared" si="4"/>
        <v>0</v>
      </c>
      <c r="G28" s="332">
        <f t="shared" si="2"/>
        <v>0</v>
      </c>
      <c r="H28" s="332">
        <f t="shared" si="3"/>
        <v>0</v>
      </c>
      <c r="I28" s="332">
        <f t="shared" si="1"/>
        <v>0</v>
      </c>
    </row>
    <row r="29" spans="1:9" s="238" customFormat="1" ht="24.75" customHeight="1">
      <c r="A29" s="125"/>
      <c r="B29" s="328"/>
      <c r="C29" s="413" t="s">
        <v>367</v>
      </c>
      <c r="D29" s="327">
        <v>0</v>
      </c>
      <c r="E29" s="327">
        <v>0</v>
      </c>
      <c r="F29" s="332">
        <f t="shared" si="4"/>
        <v>0</v>
      </c>
      <c r="G29" s="332">
        <f t="shared" si="2"/>
        <v>0</v>
      </c>
      <c r="H29" s="332">
        <f t="shared" si="3"/>
        <v>0</v>
      </c>
      <c r="I29" s="332">
        <f t="shared" si="1"/>
        <v>0</v>
      </c>
    </row>
    <row r="30" spans="1:9" s="238" customFormat="1" ht="24.75" customHeight="1">
      <c r="A30" s="125"/>
      <c r="B30" s="328"/>
      <c r="C30" s="413" t="s">
        <v>368</v>
      </c>
      <c r="D30" s="327">
        <v>0</v>
      </c>
      <c r="E30" s="327">
        <v>0</v>
      </c>
      <c r="F30" s="332">
        <f t="shared" si="4"/>
        <v>0</v>
      </c>
      <c r="G30" s="332">
        <f t="shared" si="2"/>
        <v>0</v>
      </c>
      <c r="H30" s="332">
        <f t="shared" si="3"/>
        <v>0</v>
      </c>
      <c r="I30" s="332">
        <f t="shared" si="1"/>
        <v>0</v>
      </c>
    </row>
    <row r="31" spans="1:9" s="238" customFormat="1" ht="24.75" customHeight="1">
      <c r="A31" s="125"/>
      <c r="B31" s="328"/>
      <c r="C31" s="413" t="s">
        <v>369</v>
      </c>
      <c r="D31" s="327">
        <v>0</v>
      </c>
      <c r="E31" s="327">
        <v>0</v>
      </c>
      <c r="F31" s="332">
        <f t="shared" si="4"/>
        <v>0</v>
      </c>
      <c r="G31" s="332">
        <f t="shared" si="2"/>
        <v>0</v>
      </c>
      <c r="H31" s="332">
        <f t="shared" si="3"/>
        <v>0</v>
      </c>
      <c r="I31" s="332">
        <f t="shared" si="1"/>
        <v>0</v>
      </c>
    </row>
    <row r="32" spans="1:9" s="238" customFormat="1" ht="24.75" customHeight="1">
      <c r="A32" s="125"/>
      <c r="B32" s="573"/>
      <c r="C32" s="574"/>
      <c r="D32" s="351"/>
      <c r="E32" s="351"/>
      <c r="F32" s="351"/>
      <c r="G32" s="351"/>
      <c r="H32" s="351"/>
      <c r="I32" s="351"/>
    </row>
    <row r="33" spans="1:10" s="238" customFormat="1" ht="24.75" customHeight="1">
      <c r="A33" s="125"/>
      <c r="B33" s="570" t="s">
        <v>359</v>
      </c>
      <c r="C33" s="505"/>
      <c r="D33" s="332">
        <f>D11+D22</f>
        <v>4212.1000000000004</v>
      </c>
      <c r="E33" s="332">
        <f>E11+E22</f>
        <v>-2.8310687127941492E-15</v>
      </c>
      <c r="F33" s="332">
        <f>D33+E33</f>
        <v>4212.1000000000004</v>
      </c>
      <c r="G33" s="332">
        <f>G11+G22</f>
        <v>3438.2999999999997</v>
      </c>
      <c r="H33" s="332">
        <f>H11+H22</f>
        <v>3438.2999999999997</v>
      </c>
      <c r="I33" s="332">
        <f t="shared" si="1"/>
        <v>773.80000000000064</v>
      </c>
    </row>
    <row r="34" spans="1:10" s="238" customFormat="1" ht="24.75" customHeight="1">
      <c r="A34" s="125"/>
      <c r="B34" s="578"/>
      <c r="C34" s="579"/>
      <c r="D34" s="270"/>
      <c r="E34" s="270"/>
      <c r="F34" s="270"/>
      <c r="G34" s="270"/>
      <c r="H34" s="270"/>
      <c r="I34" s="270"/>
    </row>
    <row r="35" spans="1:10" ht="24.75" customHeight="1">
      <c r="B35" s="323" t="s">
        <v>705</v>
      </c>
      <c r="C35" s="201"/>
      <c r="D35" s="202"/>
      <c r="E35" s="202"/>
      <c r="F35" s="202"/>
      <c r="G35" s="202"/>
      <c r="H35" s="202"/>
      <c r="I35" s="202"/>
    </row>
    <row r="36" spans="1:10" ht="24.75" customHeight="1">
      <c r="B36" s="201"/>
      <c r="C36" s="201"/>
      <c r="D36" s="202"/>
      <c r="E36" s="202"/>
      <c r="F36" s="202"/>
      <c r="G36" s="202"/>
      <c r="H36" s="202"/>
      <c r="I36" s="202"/>
    </row>
    <row r="37" spans="1:10" ht="24.75" customHeight="1">
      <c r="B37" s="201"/>
      <c r="C37" s="201"/>
      <c r="D37" s="202"/>
      <c r="E37" s="202"/>
      <c r="F37" s="202"/>
      <c r="G37" s="202"/>
      <c r="H37" s="202"/>
      <c r="I37" s="202"/>
    </row>
    <row r="38" spans="1:10" ht="24.75" customHeight="1">
      <c r="B38" s="201"/>
      <c r="C38" s="201"/>
      <c r="D38" s="202"/>
      <c r="E38" s="202"/>
      <c r="F38" s="202"/>
      <c r="G38" s="202"/>
      <c r="H38" s="202"/>
      <c r="I38" s="202"/>
    </row>
    <row r="39" spans="1:10" ht="24.75" customHeight="1">
      <c r="B39" s="201"/>
      <c r="C39" s="201"/>
      <c r="D39" s="202"/>
      <c r="E39" s="202"/>
      <c r="F39" s="202"/>
      <c r="G39" s="202"/>
      <c r="H39" s="202"/>
      <c r="I39" s="202"/>
    </row>
    <row r="40" spans="1:10" ht="12" customHeight="1">
      <c r="A40" s="199" t="s">
        <v>689</v>
      </c>
      <c r="B40" s="199"/>
      <c r="C40" s="205"/>
      <c r="D40" s="199"/>
      <c r="E40" s="565" t="s">
        <v>690</v>
      </c>
      <c r="F40" s="565"/>
      <c r="G40" s="206"/>
      <c r="H40" s="566" t="s">
        <v>692</v>
      </c>
      <c r="I40" s="566"/>
      <c r="J40" s="199"/>
    </row>
    <row r="41" spans="1:10" ht="12" customHeight="1">
      <c r="A41" s="200" t="s">
        <v>694</v>
      </c>
      <c r="B41" s="200"/>
      <c r="C41" s="207"/>
      <c r="D41" s="200"/>
      <c r="E41" s="567" t="s">
        <v>691</v>
      </c>
      <c r="F41" s="567"/>
      <c r="G41" s="208"/>
      <c r="H41" s="568" t="s">
        <v>693</v>
      </c>
      <c r="I41" s="568"/>
      <c r="J41" s="199"/>
    </row>
    <row r="42" spans="1:10" ht="12" customHeight="1">
      <c r="A42" s="199" t="s">
        <v>699</v>
      </c>
      <c r="B42" s="199"/>
      <c r="C42" s="199"/>
      <c r="D42" s="199"/>
      <c r="E42" s="209"/>
      <c r="F42" s="199"/>
      <c r="G42" s="199"/>
      <c r="H42" s="199"/>
      <c r="I42" s="199"/>
      <c r="J42" s="199"/>
    </row>
  </sheetData>
  <sheetProtection selectLockedCells="1"/>
  <mergeCells count="23">
    <mergeCell ref="H40:I40"/>
    <mergeCell ref="H41:I41"/>
    <mergeCell ref="E40:F40"/>
    <mergeCell ref="E41:F41"/>
    <mergeCell ref="B32:C32"/>
    <mergeCell ref="B34:C34"/>
    <mergeCell ref="B33:C33"/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topLeftCell="A7" zoomScale="120" zoomScaleNormal="120" workbookViewId="0">
      <selection activeCell="I27" sqref="I27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71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49" t="s">
        <v>614</v>
      </c>
      <c r="C1" s="549"/>
      <c r="D1" s="549"/>
      <c r="E1" s="549"/>
      <c r="F1" s="549"/>
      <c r="G1" s="549"/>
      <c r="H1" s="549"/>
      <c r="I1" s="549"/>
      <c r="J1" s="549"/>
    </row>
    <row r="2" spans="1:10" s="1" customFormat="1" ht="15">
      <c r="B2" s="459" t="s">
        <v>370</v>
      </c>
      <c r="C2" s="459"/>
      <c r="D2" s="459"/>
      <c r="E2" s="459"/>
      <c r="F2" s="459"/>
      <c r="G2" s="459"/>
      <c r="H2" s="459"/>
      <c r="I2" s="459"/>
      <c r="J2" s="459"/>
    </row>
    <row r="3" spans="1:10" ht="12.95" customHeight="1">
      <c r="B3" s="450" t="s">
        <v>685</v>
      </c>
      <c r="C3" s="451"/>
      <c r="D3" s="451"/>
      <c r="E3" s="451"/>
      <c r="F3" s="451"/>
      <c r="G3" s="451"/>
      <c r="H3" s="451"/>
      <c r="I3" s="451"/>
      <c r="J3" s="452"/>
    </row>
    <row r="4" spans="1:10" ht="12.95" customHeight="1">
      <c r="B4" s="507" t="s">
        <v>277</v>
      </c>
      <c r="C4" s="508"/>
      <c r="D4" s="508"/>
      <c r="E4" s="508"/>
      <c r="F4" s="508"/>
      <c r="G4" s="508"/>
      <c r="H4" s="508"/>
      <c r="I4" s="508"/>
      <c r="J4" s="509"/>
    </row>
    <row r="5" spans="1:10" ht="12.95" customHeight="1">
      <c r="B5" s="507" t="s">
        <v>371</v>
      </c>
      <c r="C5" s="508"/>
      <c r="D5" s="508"/>
      <c r="E5" s="508"/>
      <c r="F5" s="508"/>
      <c r="G5" s="508"/>
      <c r="H5" s="508"/>
      <c r="I5" s="508"/>
      <c r="J5" s="509"/>
    </row>
    <row r="6" spans="1:10" ht="12.95" customHeight="1">
      <c r="B6" s="559" t="str">
        <f>+'Formato 3'!B4:L4</f>
        <v>del 01 de Enero al 31 de Marzo de 2019</v>
      </c>
      <c r="C6" s="560"/>
      <c r="D6" s="560"/>
      <c r="E6" s="560"/>
      <c r="F6" s="560"/>
      <c r="G6" s="560"/>
      <c r="H6" s="560"/>
      <c r="I6" s="560"/>
      <c r="J6" s="561"/>
    </row>
    <row r="7" spans="1:10" ht="12.95" customHeight="1">
      <c r="B7" s="587" t="s">
        <v>702</v>
      </c>
      <c r="C7" s="588"/>
      <c r="D7" s="588"/>
      <c r="E7" s="588"/>
      <c r="F7" s="588"/>
      <c r="G7" s="588"/>
      <c r="H7" s="588"/>
      <c r="I7" s="588"/>
      <c r="J7" s="589"/>
    </row>
    <row r="8" spans="1:10" ht="11.25" customHeight="1">
      <c r="B8" s="486" t="s">
        <v>3</v>
      </c>
      <c r="C8" s="486"/>
      <c r="D8" s="486"/>
      <c r="E8" s="478" t="s">
        <v>280</v>
      </c>
      <c r="F8" s="478"/>
      <c r="G8" s="478"/>
      <c r="H8" s="478"/>
      <c r="I8" s="478"/>
      <c r="J8" s="478" t="s">
        <v>281</v>
      </c>
    </row>
    <row r="9" spans="1:10" ht="19.5" customHeight="1">
      <c r="B9" s="486"/>
      <c r="C9" s="486"/>
      <c r="D9" s="486"/>
      <c r="E9" s="126" t="s">
        <v>174</v>
      </c>
      <c r="F9" s="126" t="s">
        <v>282</v>
      </c>
      <c r="G9" s="126" t="s">
        <v>283</v>
      </c>
      <c r="H9" s="126" t="s">
        <v>175</v>
      </c>
      <c r="I9" s="126" t="s">
        <v>191</v>
      </c>
      <c r="J9" s="478"/>
    </row>
    <row r="10" spans="1:10" ht="4.5" customHeight="1">
      <c r="B10" s="484"/>
      <c r="C10" s="583"/>
      <c r="D10" s="485"/>
      <c r="E10" s="175"/>
      <c r="F10" s="175"/>
      <c r="G10" s="175"/>
      <c r="H10" s="175"/>
      <c r="I10" s="175"/>
      <c r="J10" s="175"/>
    </row>
    <row r="11" spans="1:10" ht="12" customHeight="1">
      <c r="B11" s="584" t="s">
        <v>372</v>
      </c>
      <c r="C11" s="585"/>
      <c r="D11" s="586"/>
      <c r="E11" s="432">
        <f>E12+E22+E31+E42</f>
        <v>4212.1000000000004</v>
      </c>
      <c r="F11" s="432">
        <f>F12+F22+F31+F42</f>
        <v>-2.8310687127941492E-15</v>
      </c>
      <c r="G11" s="432">
        <f>E11+F11</f>
        <v>4212.1000000000004</v>
      </c>
      <c r="H11" s="432">
        <f>H12+H22+H31+H42</f>
        <v>3438.2999999999997</v>
      </c>
      <c r="I11" s="432">
        <f>I12+I22+I31+I42</f>
        <v>3438.2999999999997</v>
      </c>
      <c r="J11" s="432">
        <f>G11-H11</f>
        <v>773.80000000000064</v>
      </c>
    </row>
    <row r="12" spans="1:10" ht="12" customHeight="1">
      <c r="B12" s="381"/>
      <c r="C12" s="382" t="s">
        <v>373</v>
      </c>
      <c r="D12" s="383"/>
      <c r="E12" s="433">
        <f>SUM(E13:E20)</f>
        <v>0</v>
      </c>
      <c r="F12" s="433">
        <f>SUM(F13:F20)</f>
        <v>0</v>
      </c>
      <c r="G12" s="432">
        <f t="shared" ref="G12:G75" si="0">E12+F12</f>
        <v>0</v>
      </c>
      <c r="H12" s="434">
        <f>SUM(H13:H20)</f>
        <v>0</v>
      </c>
      <c r="I12" s="434">
        <f>SUM(I13:I20)</f>
        <v>0</v>
      </c>
      <c r="J12" s="432">
        <f t="shared" ref="J12:J75" si="1">G12-H12</f>
        <v>0</v>
      </c>
    </row>
    <row r="13" spans="1:10" s="238" customFormat="1" ht="9.9499999999999993" customHeight="1">
      <c r="A13" s="125"/>
      <c r="B13" s="385"/>
      <c r="C13" s="386"/>
      <c r="D13" s="387" t="s">
        <v>374</v>
      </c>
      <c r="E13" s="388">
        <v>0</v>
      </c>
      <c r="F13" s="388">
        <v>0</v>
      </c>
      <c r="G13" s="332">
        <f t="shared" si="0"/>
        <v>0</v>
      </c>
      <c r="H13" s="388">
        <v>0</v>
      </c>
      <c r="I13" s="388">
        <v>0</v>
      </c>
      <c r="J13" s="332">
        <f t="shared" si="1"/>
        <v>0</v>
      </c>
    </row>
    <row r="14" spans="1:10" s="238" customFormat="1" ht="9.9499999999999993" customHeight="1">
      <c r="A14" s="125"/>
      <c r="B14" s="385"/>
      <c r="C14" s="386"/>
      <c r="D14" s="387" t="s">
        <v>375</v>
      </c>
      <c r="E14" s="388">
        <v>0</v>
      </c>
      <c r="F14" s="388">
        <v>0</v>
      </c>
      <c r="G14" s="332">
        <f t="shared" si="0"/>
        <v>0</v>
      </c>
      <c r="H14" s="388">
        <v>0</v>
      </c>
      <c r="I14" s="388">
        <v>0</v>
      </c>
      <c r="J14" s="332">
        <f t="shared" si="1"/>
        <v>0</v>
      </c>
    </row>
    <row r="15" spans="1:10" s="238" customFormat="1" ht="9.9499999999999993" customHeight="1">
      <c r="A15" s="125"/>
      <c r="B15" s="385"/>
      <c r="C15" s="386"/>
      <c r="D15" s="387" t="s">
        <v>376</v>
      </c>
      <c r="E15" s="388">
        <v>0</v>
      </c>
      <c r="F15" s="388">
        <v>0</v>
      </c>
      <c r="G15" s="332">
        <f t="shared" si="0"/>
        <v>0</v>
      </c>
      <c r="H15" s="388">
        <v>0</v>
      </c>
      <c r="I15" s="388">
        <v>0</v>
      </c>
      <c r="J15" s="332">
        <f t="shared" si="1"/>
        <v>0</v>
      </c>
    </row>
    <row r="16" spans="1:10" s="238" customFormat="1" ht="9.9499999999999993" customHeight="1">
      <c r="A16" s="125"/>
      <c r="B16" s="385"/>
      <c r="C16" s="386"/>
      <c r="D16" s="387" t="s">
        <v>377</v>
      </c>
      <c r="E16" s="388">
        <v>0</v>
      </c>
      <c r="F16" s="388">
        <v>0</v>
      </c>
      <c r="G16" s="332">
        <f t="shared" si="0"/>
        <v>0</v>
      </c>
      <c r="H16" s="388">
        <v>0</v>
      </c>
      <c r="I16" s="388">
        <v>0</v>
      </c>
      <c r="J16" s="332">
        <f t="shared" si="1"/>
        <v>0</v>
      </c>
    </row>
    <row r="17" spans="1:10" s="238" customFormat="1" ht="9.9499999999999993" customHeight="1">
      <c r="A17" s="125"/>
      <c r="B17" s="385"/>
      <c r="C17" s="386"/>
      <c r="D17" s="387" t="s">
        <v>378</v>
      </c>
      <c r="E17" s="388">
        <v>0</v>
      </c>
      <c r="F17" s="388">
        <v>0</v>
      </c>
      <c r="G17" s="332">
        <f t="shared" si="0"/>
        <v>0</v>
      </c>
      <c r="H17" s="388">
        <v>0</v>
      </c>
      <c r="I17" s="388">
        <v>0</v>
      </c>
      <c r="J17" s="332">
        <f t="shared" si="1"/>
        <v>0</v>
      </c>
    </row>
    <row r="18" spans="1:10" s="238" customFormat="1" ht="9.9499999999999993" customHeight="1">
      <c r="A18" s="125"/>
      <c r="B18" s="385"/>
      <c r="C18" s="386"/>
      <c r="D18" s="387" t="s">
        <v>379</v>
      </c>
      <c r="E18" s="388">
        <v>0</v>
      </c>
      <c r="F18" s="388">
        <v>0</v>
      </c>
      <c r="G18" s="332">
        <f t="shared" si="0"/>
        <v>0</v>
      </c>
      <c r="H18" s="388">
        <v>0</v>
      </c>
      <c r="I18" s="388">
        <v>0</v>
      </c>
      <c r="J18" s="332">
        <f t="shared" si="1"/>
        <v>0</v>
      </c>
    </row>
    <row r="19" spans="1:10" s="238" customFormat="1" ht="9.9499999999999993" customHeight="1">
      <c r="A19" s="125"/>
      <c r="B19" s="385"/>
      <c r="C19" s="386"/>
      <c r="D19" s="387" t="s">
        <v>380</v>
      </c>
      <c r="E19" s="388">
        <v>0</v>
      </c>
      <c r="F19" s="388">
        <v>0</v>
      </c>
      <c r="G19" s="332">
        <f t="shared" si="0"/>
        <v>0</v>
      </c>
      <c r="H19" s="388">
        <v>0</v>
      </c>
      <c r="I19" s="388">
        <v>0</v>
      </c>
      <c r="J19" s="332">
        <f t="shared" si="1"/>
        <v>0</v>
      </c>
    </row>
    <row r="20" spans="1:10" s="238" customFormat="1" ht="9.9499999999999993" customHeight="1">
      <c r="A20" s="125"/>
      <c r="B20" s="385"/>
      <c r="C20" s="386"/>
      <c r="D20" s="387" t="s">
        <v>381</v>
      </c>
      <c r="E20" s="388">
        <v>0</v>
      </c>
      <c r="F20" s="388">
        <v>0</v>
      </c>
      <c r="G20" s="332">
        <f t="shared" si="0"/>
        <v>0</v>
      </c>
      <c r="H20" s="388">
        <v>0</v>
      </c>
      <c r="I20" s="388">
        <v>0</v>
      </c>
      <c r="J20" s="332">
        <f t="shared" si="1"/>
        <v>0</v>
      </c>
    </row>
    <row r="21" spans="1:10" s="238" customFormat="1" ht="2.25" hidden="1" customHeight="1">
      <c r="A21" s="125"/>
      <c r="B21" s="389"/>
      <c r="C21" s="271"/>
      <c r="D21" s="408"/>
      <c r="E21" s="384"/>
      <c r="F21" s="384"/>
      <c r="G21" s="332"/>
      <c r="H21" s="384"/>
      <c r="I21" s="384"/>
      <c r="J21" s="332"/>
    </row>
    <row r="22" spans="1:10" s="238" customFormat="1" ht="12" customHeight="1">
      <c r="A22" s="125"/>
      <c r="B22" s="328"/>
      <c r="C22" s="391" t="s">
        <v>382</v>
      </c>
      <c r="D22" s="329"/>
      <c r="E22" s="384">
        <f>SUM(E23:E29)</f>
        <v>4212.1000000000004</v>
      </c>
      <c r="F22" s="384">
        <f>SUM(F23:F29)</f>
        <v>-2.8310687127941492E-15</v>
      </c>
      <c r="G22" s="326">
        <f t="shared" si="0"/>
        <v>4212.1000000000004</v>
      </c>
      <c r="H22" s="444">
        <f>SUM(H23:H29)</f>
        <v>3438.2999999999997</v>
      </c>
      <c r="I22" s="444">
        <f>SUM(I23:I29)</f>
        <v>3438.2999999999997</v>
      </c>
      <c r="J22" s="326">
        <f t="shared" si="1"/>
        <v>773.80000000000064</v>
      </c>
    </row>
    <row r="23" spans="1:10" s="238" customFormat="1" ht="9.9499999999999993" customHeight="1">
      <c r="A23" s="125"/>
      <c r="B23" s="392"/>
      <c r="C23" s="393"/>
      <c r="D23" s="413" t="s">
        <v>383</v>
      </c>
      <c r="E23" s="388">
        <v>0</v>
      </c>
      <c r="F23" s="388">
        <v>0</v>
      </c>
      <c r="G23" s="332">
        <f t="shared" si="0"/>
        <v>0</v>
      </c>
      <c r="H23" s="388">
        <v>0</v>
      </c>
      <c r="I23" s="388">
        <v>0</v>
      </c>
      <c r="J23" s="332">
        <f t="shared" si="1"/>
        <v>0</v>
      </c>
    </row>
    <row r="24" spans="1:10" s="238" customFormat="1" ht="9.9499999999999993" customHeight="1">
      <c r="A24" s="125"/>
      <c r="B24" s="392"/>
      <c r="C24" s="393"/>
      <c r="D24" s="413" t="s">
        <v>384</v>
      </c>
      <c r="E24" s="388">
        <v>0</v>
      </c>
      <c r="F24" s="388">
        <v>0</v>
      </c>
      <c r="G24" s="332">
        <f t="shared" si="0"/>
        <v>0</v>
      </c>
      <c r="H24" s="388">
        <v>0</v>
      </c>
      <c r="I24" s="388">
        <v>0</v>
      </c>
      <c r="J24" s="332">
        <f t="shared" si="1"/>
        <v>0</v>
      </c>
    </row>
    <row r="25" spans="1:10" s="238" customFormat="1" ht="9.9499999999999993" customHeight="1">
      <c r="A25" s="125"/>
      <c r="B25" s="392"/>
      <c r="C25" s="393"/>
      <c r="D25" s="413" t="s">
        <v>385</v>
      </c>
      <c r="E25" s="388">
        <v>0</v>
      </c>
      <c r="F25" s="388">
        <v>0</v>
      </c>
      <c r="G25" s="332">
        <f t="shared" si="0"/>
        <v>0</v>
      </c>
      <c r="H25" s="388">
        <v>0</v>
      </c>
      <c r="I25" s="388">
        <v>0</v>
      </c>
      <c r="J25" s="332">
        <f t="shared" si="1"/>
        <v>0</v>
      </c>
    </row>
    <row r="26" spans="1:10" ht="9.9499999999999993" customHeight="1">
      <c r="B26" s="392"/>
      <c r="C26" s="393"/>
      <c r="D26" s="240" t="s">
        <v>386</v>
      </c>
      <c r="E26" s="388">
        <v>0</v>
      </c>
      <c r="F26" s="388">
        <v>0</v>
      </c>
      <c r="G26" s="332">
        <f t="shared" si="0"/>
        <v>0</v>
      </c>
      <c r="H26" s="388">
        <v>0</v>
      </c>
      <c r="I26" s="388">
        <v>0</v>
      </c>
      <c r="J26" s="332">
        <f t="shared" si="1"/>
        <v>0</v>
      </c>
    </row>
    <row r="27" spans="1:10" ht="9.9499999999999993" customHeight="1">
      <c r="B27" s="392"/>
      <c r="C27" s="393"/>
      <c r="D27" s="240" t="s">
        <v>387</v>
      </c>
      <c r="E27" s="388">
        <f>+'Formato 6a'!D10</f>
        <v>4212.1000000000004</v>
      </c>
      <c r="F27" s="388">
        <f>+'Formato 6a'!E10</f>
        <v>-2.8310687127941492E-15</v>
      </c>
      <c r="G27" s="332">
        <f t="shared" si="0"/>
        <v>4212.1000000000004</v>
      </c>
      <c r="H27" s="388">
        <f>+'Formato 6a'!G10</f>
        <v>3438.2999999999997</v>
      </c>
      <c r="I27" s="388">
        <f>+'Formato 6a'!H10</f>
        <v>3438.2999999999997</v>
      </c>
      <c r="J27" s="332">
        <f t="shared" si="1"/>
        <v>773.80000000000064</v>
      </c>
    </row>
    <row r="28" spans="1:10" ht="9.9499999999999993" customHeight="1">
      <c r="B28" s="392"/>
      <c r="C28" s="393"/>
      <c r="D28" s="240" t="s">
        <v>388</v>
      </c>
      <c r="E28" s="388">
        <v>0</v>
      </c>
      <c r="F28" s="388">
        <v>0</v>
      </c>
      <c r="G28" s="332">
        <f t="shared" si="0"/>
        <v>0</v>
      </c>
      <c r="H28" s="388">
        <v>0</v>
      </c>
      <c r="I28" s="388">
        <v>0</v>
      </c>
      <c r="J28" s="332">
        <f t="shared" si="1"/>
        <v>0</v>
      </c>
    </row>
    <row r="29" spans="1:10" ht="9.9499999999999993" customHeight="1">
      <c r="B29" s="392"/>
      <c r="C29" s="393"/>
      <c r="D29" s="240" t="s">
        <v>389</v>
      </c>
      <c r="E29" s="388">
        <v>0</v>
      </c>
      <c r="F29" s="388">
        <v>0</v>
      </c>
      <c r="G29" s="332">
        <f t="shared" si="0"/>
        <v>0</v>
      </c>
      <c r="H29" s="388">
        <v>0</v>
      </c>
      <c r="I29" s="388">
        <v>0</v>
      </c>
      <c r="J29" s="332">
        <f t="shared" si="1"/>
        <v>0</v>
      </c>
    </row>
    <row r="30" spans="1:10" ht="6.75" hidden="1" customHeight="1">
      <c r="B30" s="389"/>
      <c r="C30" s="271"/>
      <c r="D30" s="390"/>
      <c r="E30" s="384"/>
      <c r="F30" s="384"/>
      <c r="G30" s="332"/>
      <c r="H30" s="384"/>
      <c r="I30" s="384"/>
      <c r="J30" s="332"/>
    </row>
    <row r="31" spans="1:10" ht="12" customHeight="1">
      <c r="B31" s="328"/>
      <c r="C31" s="391" t="s">
        <v>390</v>
      </c>
      <c r="D31" s="329"/>
      <c r="E31" s="384">
        <f>SUM(E32:E40)</f>
        <v>0</v>
      </c>
      <c r="F31" s="384">
        <f>SUM(F32:F40)</f>
        <v>0</v>
      </c>
      <c r="G31" s="326">
        <f t="shared" si="0"/>
        <v>0</v>
      </c>
      <c r="H31" s="384">
        <f>SUM(H32:H40)</f>
        <v>0</v>
      </c>
      <c r="I31" s="384">
        <f>SUM(I32:I40)</f>
        <v>0</v>
      </c>
      <c r="J31" s="326">
        <f t="shared" si="1"/>
        <v>0</v>
      </c>
    </row>
    <row r="32" spans="1:10" ht="9.9499999999999993" customHeight="1">
      <c r="B32" s="392"/>
      <c r="C32" s="393"/>
      <c r="D32" s="240" t="s">
        <v>391</v>
      </c>
      <c r="E32" s="388">
        <v>0</v>
      </c>
      <c r="F32" s="388">
        <v>0</v>
      </c>
      <c r="G32" s="332">
        <f t="shared" si="0"/>
        <v>0</v>
      </c>
      <c r="H32" s="388">
        <v>0</v>
      </c>
      <c r="I32" s="388">
        <v>0</v>
      </c>
      <c r="J32" s="332">
        <f t="shared" si="1"/>
        <v>0</v>
      </c>
    </row>
    <row r="33" spans="2:10" ht="9.9499999999999993" customHeight="1">
      <c r="B33" s="392"/>
      <c r="C33" s="393"/>
      <c r="D33" s="240" t="s">
        <v>392</v>
      </c>
      <c r="E33" s="388">
        <v>0</v>
      </c>
      <c r="F33" s="388">
        <v>0</v>
      </c>
      <c r="G33" s="332">
        <f t="shared" si="0"/>
        <v>0</v>
      </c>
      <c r="H33" s="388">
        <v>0</v>
      </c>
      <c r="I33" s="388">
        <v>0</v>
      </c>
      <c r="J33" s="332">
        <f t="shared" si="1"/>
        <v>0</v>
      </c>
    </row>
    <row r="34" spans="2:10" ht="9.9499999999999993" customHeight="1">
      <c r="B34" s="392"/>
      <c r="C34" s="393"/>
      <c r="D34" s="240" t="s">
        <v>393</v>
      </c>
      <c r="E34" s="388">
        <v>0</v>
      </c>
      <c r="F34" s="388">
        <v>0</v>
      </c>
      <c r="G34" s="332">
        <f t="shared" si="0"/>
        <v>0</v>
      </c>
      <c r="H34" s="388">
        <v>0</v>
      </c>
      <c r="I34" s="388">
        <v>0</v>
      </c>
      <c r="J34" s="332">
        <f t="shared" si="1"/>
        <v>0</v>
      </c>
    </row>
    <row r="35" spans="2:10" ht="9.9499999999999993" customHeight="1">
      <c r="B35" s="392"/>
      <c r="C35" s="393"/>
      <c r="D35" s="240" t="s">
        <v>394</v>
      </c>
      <c r="E35" s="388">
        <v>0</v>
      </c>
      <c r="F35" s="388">
        <v>0</v>
      </c>
      <c r="G35" s="332">
        <f t="shared" si="0"/>
        <v>0</v>
      </c>
      <c r="H35" s="388">
        <v>0</v>
      </c>
      <c r="I35" s="388">
        <v>0</v>
      </c>
      <c r="J35" s="332">
        <f t="shared" si="1"/>
        <v>0</v>
      </c>
    </row>
    <row r="36" spans="2:10" ht="9.9499999999999993" customHeight="1">
      <c r="B36" s="392"/>
      <c r="C36" s="393"/>
      <c r="D36" s="240" t="s">
        <v>395</v>
      </c>
      <c r="E36" s="388">
        <v>0</v>
      </c>
      <c r="F36" s="388">
        <v>0</v>
      </c>
      <c r="G36" s="332">
        <f t="shared" si="0"/>
        <v>0</v>
      </c>
      <c r="H36" s="388">
        <v>0</v>
      </c>
      <c r="I36" s="388">
        <v>0</v>
      </c>
      <c r="J36" s="332">
        <f t="shared" si="1"/>
        <v>0</v>
      </c>
    </row>
    <row r="37" spans="2:10" ht="9.9499999999999993" customHeight="1">
      <c r="B37" s="392"/>
      <c r="C37" s="393"/>
      <c r="D37" s="240" t="s">
        <v>396</v>
      </c>
      <c r="E37" s="388">
        <v>0</v>
      </c>
      <c r="F37" s="388">
        <v>0</v>
      </c>
      <c r="G37" s="332">
        <f t="shared" si="0"/>
        <v>0</v>
      </c>
      <c r="H37" s="388">
        <v>0</v>
      </c>
      <c r="I37" s="388">
        <v>0</v>
      </c>
      <c r="J37" s="332">
        <f t="shared" si="1"/>
        <v>0</v>
      </c>
    </row>
    <row r="38" spans="2:10" ht="9.9499999999999993" customHeight="1">
      <c r="B38" s="392"/>
      <c r="C38" s="393"/>
      <c r="D38" s="240" t="s">
        <v>397</v>
      </c>
      <c r="E38" s="388">
        <v>0</v>
      </c>
      <c r="F38" s="388">
        <v>0</v>
      </c>
      <c r="G38" s="332">
        <f t="shared" si="0"/>
        <v>0</v>
      </c>
      <c r="H38" s="388">
        <v>0</v>
      </c>
      <c r="I38" s="388">
        <v>0</v>
      </c>
      <c r="J38" s="332">
        <f t="shared" si="1"/>
        <v>0</v>
      </c>
    </row>
    <row r="39" spans="2:10" ht="9.9499999999999993" customHeight="1">
      <c r="B39" s="392"/>
      <c r="C39" s="393"/>
      <c r="D39" s="240" t="s">
        <v>398</v>
      </c>
      <c r="E39" s="388">
        <v>0</v>
      </c>
      <c r="F39" s="388">
        <v>0</v>
      </c>
      <c r="G39" s="332">
        <f t="shared" si="0"/>
        <v>0</v>
      </c>
      <c r="H39" s="388">
        <v>0</v>
      </c>
      <c r="I39" s="388">
        <v>0</v>
      </c>
      <c r="J39" s="332">
        <f t="shared" si="1"/>
        <v>0</v>
      </c>
    </row>
    <row r="40" spans="2:10" ht="9.9499999999999993" customHeight="1">
      <c r="B40" s="392"/>
      <c r="C40" s="393"/>
      <c r="D40" s="240" t="s">
        <v>399</v>
      </c>
      <c r="E40" s="388">
        <v>0</v>
      </c>
      <c r="F40" s="388">
        <v>0</v>
      </c>
      <c r="G40" s="332">
        <f t="shared" si="0"/>
        <v>0</v>
      </c>
      <c r="H40" s="388">
        <v>0</v>
      </c>
      <c r="I40" s="388">
        <v>0</v>
      </c>
      <c r="J40" s="332">
        <f t="shared" si="1"/>
        <v>0</v>
      </c>
    </row>
    <row r="41" spans="2:10" ht="1.5" customHeight="1">
      <c r="B41" s="389"/>
      <c r="C41" s="271"/>
      <c r="D41" s="390"/>
      <c r="E41" s="384"/>
      <c r="F41" s="384"/>
      <c r="G41" s="332"/>
      <c r="H41" s="384"/>
      <c r="I41" s="384"/>
      <c r="J41" s="332"/>
    </row>
    <row r="42" spans="2:10" ht="12" customHeight="1">
      <c r="B42" s="328"/>
      <c r="C42" s="391" t="s">
        <v>400</v>
      </c>
      <c r="D42" s="329"/>
      <c r="E42" s="384">
        <f>SUM(E43:E46)</f>
        <v>0</v>
      </c>
      <c r="F42" s="384">
        <f>SUM(F43:F46)</f>
        <v>0</v>
      </c>
      <c r="G42" s="326">
        <f t="shared" si="0"/>
        <v>0</v>
      </c>
      <c r="H42" s="384">
        <f>SUM(H43:H46)</f>
        <v>0</v>
      </c>
      <c r="I42" s="384">
        <f>SUM(I43:I46)</f>
        <v>0</v>
      </c>
      <c r="J42" s="326">
        <f t="shared" si="1"/>
        <v>0</v>
      </c>
    </row>
    <row r="43" spans="2:10" ht="9.9499999999999993" customHeight="1">
      <c r="B43" s="392"/>
      <c r="C43" s="393"/>
      <c r="D43" s="240" t="s">
        <v>401</v>
      </c>
      <c r="E43" s="388">
        <v>0</v>
      </c>
      <c r="F43" s="388">
        <v>0</v>
      </c>
      <c r="G43" s="332">
        <f t="shared" si="0"/>
        <v>0</v>
      </c>
      <c r="H43" s="388">
        <v>0</v>
      </c>
      <c r="I43" s="388">
        <v>0</v>
      </c>
      <c r="J43" s="332">
        <f t="shared" si="1"/>
        <v>0</v>
      </c>
    </row>
    <row r="44" spans="2:10" ht="17.25" customHeight="1">
      <c r="B44" s="392"/>
      <c r="C44" s="393"/>
      <c r="D44" s="240" t="s">
        <v>402</v>
      </c>
      <c r="E44" s="388">
        <v>0</v>
      </c>
      <c r="F44" s="388">
        <v>0</v>
      </c>
      <c r="G44" s="332">
        <f t="shared" si="0"/>
        <v>0</v>
      </c>
      <c r="H44" s="388">
        <v>0</v>
      </c>
      <c r="I44" s="388">
        <v>0</v>
      </c>
      <c r="J44" s="332">
        <f t="shared" si="1"/>
        <v>0</v>
      </c>
    </row>
    <row r="45" spans="2:10" ht="9.9499999999999993" customHeight="1">
      <c r="B45" s="392"/>
      <c r="C45" s="393"/>
      <c r="D45" s="240" t="s">
        <v>403</v>
      </c>
      <c r="E45" s="388">
        <v>0</v>
      </c>
      <c r="F45" s="388">
        <v>0</v>
      </c>
      <c r="G45" s="332">
        <f t="shared" si="0"/>
        <v>0</v>
      </c>
      <c r="H45" s="388">
        <v>0</v>
      </c>
      <c r="I45" s="388">
        <v>0</v>
      </c>
      <c r="J45" s="332">
        <f t="shared" si="1"/>
        <v>0</v>
      </c>
    </row>
    <row r="46" spans="2:10" ht="9.9499999999999993" customHeight="1">
      <c r="B46" s="392"/>
      <c r="C46" s="393"/>
      <c r="D46" s="240" t="s">
        <v>404</v>
      </c>
      <c r="E46" s="388">
        <v>0</v>
      </c>
      <c r="F46" s="388">
        <v>0</v>
      </c>
      <c r="G46" s="332">
        <f t="shared" si="0"/>
        <v>0</v>
      </c>
      <c r="H46" s="388">
        <v>0</v>
      </c>
      <c r="I46" s="388">
        <v>0</v>
      </c>
      <c r="J46" s="332">
        <f t="shared" si="1"/>
        <v>0</v>
      </c>
    </row>
    <row r="47" spans="2:10" ht="2.25" customHeight="1">
      <c r="B47" s="389"/>
      <c r="C47" s="271"/>
      <c r="D47" s="390"/>
      <c r="E47" s="384"/>
      <c r="F47" s="384"/>
      <c r="G47" s="332"/>
      <c r="H47" s="388"/>
      <c r="I47" s="388"/>
      <c r="J47" s="332"/>
    </row>
    <row r="48" spans="2:10" ht="12" customHeight="1">
      <c r="B48" s="580" t="s">
        <v>405</v>
      </c>
      <c r="C48" s="581"/>
      <c r="D48" s="582"/>
      <c r="E48" s="384">
        <f>E49+E59+E68+E79</f>
        <v>0</v>
      </c>
      <c r="F48" s="384">
        <f>F49+F59+F68+F79</f>
        <v>0</v>
      </c>
      <c r="G48" s="326">
        <f t="shared" si="0"/>
        <v>0</v>
      </c>
      <c r="H48" s="384">
        <f>H49+H59+H68+H79</f>
        <v>0</v>
      </c>
      <c r="I48" s="384">
        <f>I49+I59+I68+I79</f>
        <v>0</v>
      </c>
      <c r="J48" s="326">
        <f t="shared" si="1"/>
        <v>0</v>
      </c>
    </row>
    <row r="49" spans="2:10" ht="12" customHeight="1">
      <c r="B49" s="328"/>
      <c r="C49" s="391" t="s">
        <v>373</v>
      </c>
      <c r="D49" s="329"/>
      <c r="E49" s="384">
        <f>SUM(E50:E57)</f>
        <v>0</v>
      </c>
      <c r="F49" s="384">
        <f>SUM(F50:F57)</f>
        <v>0</v>
      </c>
      <c r="G49" s="326">
        <f t="shared" si="0"/>
        <v>0</v>
      </c>
      <c r="H49" s="384">
        <f>H50+H60+H69+H80</f>
        <v>0</v>
      </c>
      <c r="I49" s="384">
        <f>SUM(I50:I57)</f>
        <v>0</v>
      </c>
      <c r="J49" s="326">
        <f t="shared" si="1"/>
        <v>0</v>
      </c>
    </row>
    <row r="50" spans="2:10" ht="9.9499999999999993" customHeight="1">
      <c r="B50" s="392"/>
      <c r="C50" s="393"/>
      <c r="D50" s="240" t="s">
        <v>374</v>
      </c>
      <c r="E50" s="388">
        <v>0</v>
      </c>
      <c r="F50" s="388">
        <v>0</v>
      </c>
      <c r="G50" s="332">
        <f t="shared" si="0"/>
        <v>0</v>
      </c>
      <c r="H50" s="388">
        <v>0</v>
      </c>
      <c r="I50" s="388">
        <v>0</v>
      </c>
      <c r="J50" s="332">
        <f t="shared" si="1"/>
        <v>0</v>
      </c>
    </row>
    <row r="51" spans="2:10" ht="9.9499999999999993" customHeight="1">
      <c r="B51" s="392"/>
      <c r="C51" s="393"/>
      <c r="D51" s="240" t="s">
        <v>375</v>
      </c>
      <c r="E51" s="388">
        <v>0</v>
      </c>
      <c r="F51" s="388">
        <v>0</v>
      </c>
      <c r="G51" s="332">
        <f t="shared" si="0"/>
        <v>0</v>
      </c>
      <c r="H51" s="388">
        <v>0</v>
      </c>
      <c r="I51" s="388">
        <v>0</v>
      </c>
      <c r="J51" s="332">
        <f t="shared" si="1"/>
        <v>0</v>
      </c>
    </row>
    <row r="52" spans="2:10" ht="9.9499999999999993" customHeight="1">
      <c r="B52" s="392"/>
      <c r="C52" s="393"/>
      <c r="D52" s="240" t="s">
        <v>376</v>
      </c>
      <c r="E52" s="388">
        <v>0</v>
      </c>
      <c r="F52" s="388">
        <v>0</v>
      </c>
      <c r="G52" s="332">
        <f t="shared" si="0"/>
        <v>0</v>
      </c>
      <c r="H52" s="388">
        <v>0</v>
      </c>
      <c r="I52" s="388">
        <v>0</v>
      </c>
      <c r="J52" s="332">
        <f t="shared" si="1"/>
        <v>0</v>
      </c>
    </row>
    <row r="53" spans="2:10" ht="9.9499999999999993" customHeight="1">
      <c r="B53" s="394"/>
      <c r="C53" s="395"/>
      <c r="D53" s="379" t="s">
        <v>377</v>
      </c>
      <c r="E53" s="396">
        <v>0</v>
      </c>
      <c r="F53" s="396">
        <v>0</v>
      </c>
      <c r="G53" s="270">
        <f t="shared" si="0"/>
        <v>0</v>
      </c>
      <c r="H53" s="396">
        <v>0</v>
      </c>
      <c r="I53" s="396">
        <v>0</v>
      </c>
      <c r="J53" s="270">
        <f t="shared" si="1"/>
        <v>0</v>
      </c>
    </row>
    <row r="54" spans="2:10" ht="9.9499999999999993" customHeight="1">
      <c r="B54" s="397"/>
      <c r="C54" s="398"/>
      <c r="D54" s="380" t="s">
        <v>378</v>
      </c>
      <c r="E54" s="399">
        <v>0</v>
      </c>
      <c r="F54" s="399">
        <v>0</v>
      </c>
      <c r="G54" s="342">
        <f t="shared" si="0"/>
        <v>0</v>
      </c>
      <c r="H54" s="399">
        <v>0</v>
      </c>
      <c r="I54" s="399">
        <v>0</v>
      </c>
      <c r="J54" s="342">
        <f t="shared" si="1"/>
        <v>0</v>
      </c>
    </row>
    <row r="55" spans="2:10" ht="9.9499999999999993" customHeight="1">
      <c r="B55" s="392"/>
      <c r="C55" s="393"/>
      <c r="D55" s="240" t="s">
        <v>379</v>
      </c>
      <c r="E55" s="388">
        <v>0</v>
      </c>
      <c r="F55" s="388">
        <v>0</v>
      </c>
      <c r="G55" s="332">
        <f t="shared" si="0"/>
        <v>0</v>
      </c>
      <c r="H55" s="388">
        <v>0</v>
      </c>
      <c r="I55" s="388">
        <v>0</v>
      </c>
      <c r="J55" s="332">
        <f t="shared" si="1"/>
        <v>0</v>
      </c>
    </row>
    <row r="56" spans="2:10" ht="9.9499999999999993" customHeight="1">
      <c r="B56" s="392"/>
      <c r="C56" s="393"/>
      <c r="D56" s="240" t="s">
        <v>380</v>
      </c>
      <c r="E56" s="388">
        <v>0</v>
      </c>
      <c r="F56" s="388">
        <v>0</v>
      </c>
      <c r="G56" s="332">
        <f t="shared" si="0"/>
        <v>0</v>
      </c>
      <c r="H56" s="388">
        <v>0</v>
      </c>
      <c r="I56" s="388">
        <v>0</v>
      </c>
      <c r="J56" s="332">
        <f t="shared" si="1"/>
        <v>0</v>
      </c>
    </row>
    <row r="57" spans="2:10" ht="9.9499999999999993" customHeight="1">
      <c r="B57" s="392"/>
      <c r="C57" s="393"/>
      <c r="D57" s="240" t="s">
        <v>381</v>
      </c>
      <c r="E57" s="388">
        <v>0</v>
      </c>
      <c r="F57" s="388">
        <v>0</v>
      </c>
      <c r="G57" s="332">
        <f t="shared" si="0"/>
        <v>0</v>
      </c>
      <c r="H57" s="388">
        <v>0</v>
      </c>
      <c r="I57" s="388">
        <v>0</v>
      </c>
      <c r="J57" s="332">
        <f t="shared" si="1"/>
        <v>0</v>
      </c>
    </row>
    <row r="58" spans="2:10" ht="0.75" customHeight="1">
      <c r="B58" s="389"/>
      <c r="C58" s="271"/>
      <c r="D58" s="390"/>
      <c r="E58" s="384"/>
      <c r="F58" s="384"/>
      <c r="G58" s="332"/>
      <c r="H58" s="384"/>
      <c r="I58" s="384"/>
      <c r="J58" s="332"/>
    </row>
    <row r="59" spans="2:10" ht="12" customHeight="1">
      <c r="B59" s="328"/>
      <c r="C59" s="391" t="s">
        <v>382</v>
      </c>
      <c r="D59" s="329"/>
      <c r="E59" s="384">
        <f>SUM(E60:E66)</f>
        <v>0</v>
      </c>
      <c r="F59" s="384">
        <f>SUM(F60:F66)</f>
        <v>0</v>
      </c>
      <c r="G59" s="326">
        <f t="shared" si="0"/>
        <v>0</v>
      </c>
      <c r="H59" s="384">
        <f>SUM(H60:H66)</f>
        <v>0</v>
      </c>
      <c r="I59" s="384">
        <f>SUM(I60:I66)</f>
        <v>0</v>
      </c>
      <c r="J59" s="326">
        <f t="shared" si="1"/>
        <v>0</v>
      </c>
    </row>
    <row r="60" spans="2:10" ht="9.9499999999999993" customHeight="1">
      <c r="B60" s="392"/>
      <c r="C60" s="393"/>
      <c r="D60" s="240" t="s">
        <v>383</v>
      </c>
      <c r="E60" s="388">
        <v>0</v>
      </c>
      <c r="F60" s="388">
        <v>0</v>
      </c>
      <c r="G60" s="332">
        <f t="shared" si="0"/>
        <v>0</v>
      </c>
      <c r="H60" s="388">
        <v>0</v>
      </c>
      <c r="I60" s="388">
        <v>0</v>
      </c>
      <c r="J60" s="332">
        <f t="shared" si="1"/>
        <v>0</v>
      </c>
    </row>
    <row r="61" spans="2:10" ht="9.9499999999999993" customHeight="1">
      <c r="B61" s="392"/>
      <c r="C61" s="393"/>
      <c r="D61" s="240" t="s">
        <v>384</v>
      </c>
      <c r="E61" s="388">
        <v>0</v>
      </c>
      <c r="F61" s="388">
        <v>0</v>
      </c>
      <c r="G61" s="332">
        <f t="shared" si="0"/>
        <v>0</v>
      </c>
      <c r="H61" s="388">
        <v>0</v>
      </c>
      <c r="I61" s="388">
        <v>0</v>
      </c>
      <c r="J61" s="332">
        <f t="shared" si="1"/>
        <v>0</v>
      </c>
    </row>
    <row r="62" spans="2:10" ht="9.9499999999999993" customHeight="1">
      <c r="B62" s="392"/>
      <c r="C62" s="393"/>
      <c r="D62" s="240" t="s">
        <v>385</v>
      </c>
      <c r="E62" s="388">
        <v>0</v>
      </c>
      <c r="F62" s="388">
        <v>0</v>
      </c>
      <c r="G62" s="332">
        <f t="shared" si="0"/>
        <v>0</v>
      </c>
      <c r="H62" s="388">
        <v>0</v>
      </c>
      <c r="I62" s="388">
        <v>0</v>
      </c>
      <c r="J62" s="332">
        <f t="shared" si="1"/>
        <v>0</v>
      </c>
    </row>
    <row r="63" spans="2:10" ht="9.9499999999999993" customHeight="1">
      <c r="B63" s="392"/>
      <c r="C63" s="393"/>
      <c r="D63" s="240" t="s">
        <v>386</v>
      </c>
      <c r="E63" s="388">
        <v>0</v>
      </c>
      <c r="F63" s="388">
        <v>0</v>
      </c>
      <c r="G63" s="332">
        <f t="shared" si="0"/>
        <v>0</v>
      </c>
      <c r="H63" s="388">
        <v>0</v>
      </c>
      <c r="I63" s="388">
        <v>0</v>
      </c>
      <c r="J63" s="332">
        <f t="shared" si="1"/>
        <v>0</v>
      </c>
    </row>
    <row r="64" spans="2:10" ht="9.9499999999999993" customHeight="1">
      <c r="B64" s="392"/>
      <c r="C64" s="393"/>
      <c r="D64" s="240" t="s">
        <v>387</v>
      </c>
      <c r="E64" s="388">
        <v>0</v>
      </c>
      <c r="F64" s="388">
        <v>0</v>
      </c>
      <c r="G64" s="332">
        <f t="shared" si="0"/>
        <v>0</v>
      </c>
      <c r="H64" s="388">
        <v>0</v>
      </c>
      <c r="I64" s="388">
        <v>0</v>
      </c>
      <c r="J64" s="332">
        <f t="shared" si="1"/>
        <v>0</v>
      </c>
    </row>
    <row r="65" spans="2:10" ht="9.9499999999999993" customHeight="1">
      <c r="B65" s="392"/>
      <c r="C65" s="393"/>
      <c r="D65" s="240" t="s">
        <v>388</v>
      </c>
      <c r="E65" s="388">
        <v>0</v>
      </c>
      <c r="F65" s="388">
        <v>0</v>
      </c>
      <c r="G65" s="332">
        <f t="shared" si="0"/>
        <v>0</v>
      </c>
      <c r="H65" s="388">
        <v>0</v>
      </c>
      <c r="I65" s="388">
        <v>0</v>
      </c>
      <c r="J65" s="332">
        <f t="shared" si="1"/>
        <v>0</v>
      </c>
    </row>
    <row r="66" spans="2:10" ht="9.9499999999999993" customHeight="1">
      <c r="B66" s="392"/>
      <c r="C66" s="393"/>
      <c r="D66" s="240" t="s">
        <v>389</v>
      </c>
      <c r="E66" s="388">
        <v>0</v>
      </c>
      <c r="F66" s="388">
        <v>0</v>
      </c>
      <c r="G66" s="332">
        <f t="shared" si="0"/>
        <v>0</v>
      </c>
      <c r="H66" s="388">
        <v>0</v>
      </c>
      <c r="I66" s="388">
        <v>0</v>
      </c>
      <c r="J66" s="332">
        <f t="shared" si="1"/>
        <v>0</v>
      </c>
    </row>
    <row r="67" spans="2:10" ht="0.75" customHeight="1">
      <c r="B67" s="389"/>
      <c r="C67" s="271"/>
      <c r="D67" s="390"/>
      <c r="E67" s="384"/>
      <c r="F67" s="384"/>
      <c r="G67" s="332"/>
      <c r="H67" s="384"/>
      <c r="I67" s="384"/>
      <c r="J67" s="332"/>
    </row>
    <row r="68" spans="2:10" ht="12" customHeight="1">
      <c r="B68" s="328"/>
      <c r="C68" s="391" t="s">
        <v>390</v>
      </c>
      <c r="D68" s="329"/>
      <c r="E68" s="384">
        <f>SUM(E69:E77)</f>
        <v>0</v>
      </c>
      <c r="F68" s="384">
        <f>SUM(F69:F77)</f>
        <v>0</v>
      </c>
      <c r="G68" s="326">
        <f t="shared" si="0"/>
        <v>0</v>
      </c>
      <c r="H68" s="384">
        <f>SUM(H69:H77)</f>
        <v>0</v>
      </c>
      <c r="I68" s="384">
        <f>SUM(I69:I77)</f>
        <v>0</v>
      </c>
      <c r="J68" s="326">
        <f t="shared" si="1"/>
        <v>0</v>
      </c>
    </row>
    <row r="69" spans="2:10" ht="9.9499999999999993" customHeight="1">
      <c r="B69" s="392"/>
      <c r="C69" s="393"/>
      <c r="D69" s="240" t="s">
        <v>391</v>
      </c>
      <c r="E69" s="388">
        <v>0</v>
      </c>
      <c r="F69" s="388">
        <v>0</v>
      </c>
      <c r="G69" s="332">
        <f t="shared" si="0"/>
        <v>0</v>
      </c>
      <c r="H69" s="388">
        <v>0</v>
      </c>
      <c r="I69" s="388">
        <v>0</v>
      </c>
      <c r="J69" s="332">
        <f t="shared" si="1"/>
        <v>0</v>
      </c>
    </row>
    <row r="70" spans="2:10" ht="9.9499999999999993" customHeight="1">
      <c r="B70" s="392"/>
      <c r="C70" s="393"/>
      <c r="D70" s="240" t="s">
        <v>392</v>
      </c>
      <c r="E70" s="388">
        <v>0</v>
      </c>
      <c r="F70" s="388">
        <v>0</v>
      </c>
      <c r="G70" s="332">
        <f t="shared" si="0"/>
        <v>0</v>
      </c>
      <c r="H70" s="388">
        <v>0</v>
      </c>
      <c r="I70" s="388">
        <v>0</v>
      </c>
      <c r="J70" s="332">
        <f t="shared" si="1"/>
        <v>0</v>
      </c>
    </row>
    <row r="71" spans="2:10" ht="9.9499999999999993" customHeight="1">
      <c r="B71" s="392"/>
      <c r="C71" s="393"/>
      <c r="D71" s="240" t="s">
        <v>393</v>
      </c>
      <c r="E71" s="388">
        <v>0</v>
      </c>
      <c r="F71" s="388">
        <v>0</v>
      </c>
      <c r="G71" s="332">
        <f t="shared" si="0"/>
        <v>0</v>
      </c>
      <c r="H71" s="388">
        <v>0</v>
      </c>
      <c r="I71" s="388">
        <v>0</v>
      </c>
      <c r="J71" s="332">
        <f t="shared" si="1"/>
        <v>0</v>
      </c>
    </row>
    <row r="72" spans="2:10" ht="9.9499999999999993" customHeight="1">
      <c r="B72" s="392"/>
      <c r="C72" s="393"/>
      <c r="D72" s="240" t="s">
        <v>394</v>
      </c>
      <c r="E72" s="388">
        <v>0</v>
      </c>
      <c r="F72" s="388">
        <v>0</v>
      </c>
      <c r="G72" s="332">
        <f t="shared" si="0"/>
        <v>0</v>
      </c>
      <c r="H72" s="388">
        <v>0</v>
      </c>
      <c r="I72" s="388">
        <v>0</v>
      </c>
      <c r="J72" s="332">
        <f t="shared" si="1"/>
        <v>0</v>
      </c>
    </row>
    <row r="73" spans="2:10" ht="9.9499999999999993" customHeight="1">
      <c r="B73" s="392"/>
      <c r="C73" s="393"/>
      <c r="D73" s="240" t="s">
        <v>395</v>
      </c>
      <c r="E73" s="388">
        <v>0</v>
      </c>
      <c r="F73" s="388">
        <v>0</v>
      </c>
      <c r="G73" s="332">
        <f t="shared" si="0"/>
        <v>0</v>
      </c>
      <c r="H73" s="388">
        <v>0</v>
      </c>
      <c r="I73" s="388">
        <v>0</v>
      </c>
      <c r="J73" s="332">
        <f t="shared" si="1"/>
        <v>0</v>
      </c>
    </row>
    <row r="74" spans="2:10" ht="9.9499999999999993" customHeight="1">
      <c r="B74" s="392"/>
      <c r="C74" s="393"/>
      <c r="D74" s="240" t="s">
        <v>396</v>
      </c>
      <c r="E74" s="388">
        <v>0</v>
      </c>
      <c r="F74" s="388">
        <v>0</v>
      </c>
      <c r="G74" s="332">
        <f t="shared" si="0"/>
        <v>0</v>
      </c>
      <c r="H74" s="388">
        <v>0</v>
      </c>
      <c r="I74" s="388">
        <v>0</v>
      </c>
      <c r="J74" s="332">
        <f t="shared" si="1"/>
        <v>0</v>
      </c>
    </row>
    <row r="75" spans="2:10" ht="9.9499999999999993" customHeight="1">
      <c r="B75" s="392"/>
      <c r="C75" s="393"/>
      <c r="D75" s="240" t="s">
        <v>397</v>
      </c>
      <c r="E75" s="388">
        <v>0</v>
      </c>
      <c r="F75" s="388">
        <v>0</v>
      </c>
      <c r="G75" s="332">
        <f t="shared" si="0"/>
        <v>0</v>
      </c>
      <c r="H75" s="388">
        <v>0</v>
      </c>
      <c r="I75" s="388">
        <v>0</v>
      </c>
      <c r="J75" s="332">
        <f t="shared" si="1"/>
        <v>0</v>
      </c>
    </row>
    <row r="76" spans="2:10" ht="9.9499999999999993" customHeight="1">
      <c r="B76" s="392"/>
      <c r="C76" s="393"/>
      <c r="D76" s="240" t="s">
        <v>398</v>
      </c>
      <c r="E76" s="388">
        <v>0</v>
      </c>
      <c r="F76" s="388">
        <v>0</v>
      </c>
      <c r="G76" s="332">
        <f t="shared" ref="G76:G85" si="2">E76+F76</f>
        <v>0</v>
      </c>
      <c r="H76" s="388">
        <v>0</v>
      </c>
      <c r="I76" s="388">
        <v>0</v>
      </c>
      <c r="J76" s="332">
        <f t="shared" ref="J76:J85" si="3">G76-H76</f>
        <v>0</v>
      </c>
    </row>
    <row r="77" spans="2:10" ht="9.9499999999999993" customHeight="1">
      <c r="B77" s="392"/>
      <c r="C77" s="393"/>
      <c r="D77" s="240" t="s">
        <v>399</v>
      </c>
      <c r="E77" s="388">
        <v>0</v>
      </c>
      <c r="F77" s="388">
        <v>0</v>
      </c>
      <c r="G77" s="332">
        <f t="shared" si="2"/>
        <v>0</v>
      </c>
      <c r="H77" s="388">
        <v>0</v>
      </c>
      <c r="I77" s="388">
        <v>0</v>
      </c>
      <c r="J77" s="332">
        <f t="shared" si="3"/>
        <v>0</v>
      </c>
    </row>
    <row r="78" spans="2:10" ht="2.25" customHeight="1">
      <c r="B78" s="389"/>
      <c r="C78" s="271"/>
      <c r="D78" s="390"/>
      <c r="E78" s="384"/>
      <c r="F78" s="384"/>
      <c r="G78" s="332"/>
      <c r="H78" s="384"/>
      <c r="I78" s="384"/>
      <c r="J78" s="332"/>
    </row>
    <row r="79" spans="2:10" ht="12" customHeight="1">
      <c r="B79" s="328"/>
      <c r="C79" s="391" t="s">
        <v>400</v>
      </c>
      <c r="D79" s="329"/>
      <c r="E79" s="384">
        <f>SUM(E80:E83)</f>
        <v>0</v>
      </c>
      <c r="F79" s="384">
        <f>SUM(F80:F83)</f>
        <v>0</v>
      </c>
      <c r="G79" s="326">
        <f t="shared" si="2"/>
        <v>0</v>
      </c>
      <c r="H79" s="384">
        <f>SUM(H80:H83)</f>
        <v>0</v>
      </c>
      <c r="I79" s="384">
        <f>SUM(I80:I83)</f>
        <v>0</v>
      </c>
      <c r="J79" s="326">
        <f t="shared" si="3"/>
        <v>0</v>
      </c>
    </row>
    <row r="80" spans="2:10" ht="9.9499999999999993" customHeight="1">
      <c r="B80" s="392"/>
      <c r="C80" s="393"/>
      <c r="D80" s="240" t="s">
        <v>401</v>
      </c>
      <c r="E80" s="388">
        <v>0</v>
      </c>
      <c r="F80" s="388">
        <v>0</v>
      </c>
      <c r="G80" s="332">
        <f t="shared" si="2"/>
        <v>0</v>
      </c>
      <c r="H80" s="388">
        <v>0</v>
      </c>
      <c r="I80" s="388">
        <v>0</v>
      </c>
      <c r="J80" s="332">
        <f t="shared" si="3"/>
        <v>0</v>
      </c>
    </row>
    <row r="81" spans="1:10" ht="15.75" customHeight="1">
      <c r="B81" s="392"/>
      <c r="C81" s="393"/>
      <c r="D81" s="240" t="s">
        <v>402</v>
      </c>
      <c r="E81" s="388">
        <v>0</v>
      </c>
      <c r="F81" s="388">
        <v>0</v>
      </c>
      <c r="G81" s="332">
        <f t="shared" si="2"/>
        <v>0</v>
      </c>
      <c r="H81" s="388">
        <v>0</v>
      </c>
      <c r="I81" s="388">
        <v>0</v>
      </c>
      <c r="J81" s="332">
        <f t="shared" si="3"/>
        <v>0</v>
      </c>
    </row>
    <row r="82" spans="1:10" ht="9.9499999999999993" customHeight="1">
      <c r="B82" s="392"/>
      <c r="C82" s="393"/>
      <c r="D82" s="240" t="s">
        <v>403</v>
      </c>
      <c r="E82" s="388">
        <v>0</v>
      </c>
      <c r="F82" s="388">
        <v>0</v>
      </c>
      <c r="G82" s="332">
        <f t="shared" si="2"/>
        <v>0</v>
      </c>
      <c r="H82" s="388">
        <v>0</v>
      </c>
      <c r="I82" s="388">
        <v>0</v>
      </c>
      <c r="J82" s="332">
        <f t="shared" si="3"/>
        <v>0</v>
      </c>
    </row>
    <row r="83" spans="1:10" ht="9.9499999999999993" customHeight="1">
      <c r="B83" s="392"/>
      <c r="C83" s="393"/>
      <c r="D83" s="240" t="s">
        <v>404</v>
      </c>
      <c r="E83" s="388">
        <v>0</v>
      </c>
      <c r="F83" s="388">
        <v>0</v>
      </c>
      <c r="G83" s="332">
        <f t="shared" si="2"/>
        <v>0</v>
      </c>
      <c r="H83" s="388">
        <v>0</v>
      </c>
      <c r="I83" s="388">
        <v>0</v>
      </c>
      <c r="J83" s="332">
        <f t="shared" si="3"/>
        <v>0</v>
      </c>
    </row>
    <row r="84" spans="1:10" ht="2.25" customHeight="1">
      <c r="B84" s="389"/>
      <c r="C84" s="271"/>
      <c r="D84" s="390"/>
      <c r="E84" s="384"/>
      <c r="F84" s="384"/>
      <c r="G84" s="332"/>
      <c r="H84" s="384"/>
      <c r="I84" s="384"/>
      <c r="J84" s="332"/>
    </row>
    <row r="85" spans="1:10" ht="12" customHeight="1">
      <c r="B85" s="580" t="s">
        <v>359</v>
      </c>
      <c r="C85" s="581"/>
      <c r="D85" s="582"/>
      <c r="E85" s="433">
        <f>E11+E48</f>
        <v>4212.1000000000004</v>
      </c>
      <c r="F85" s="433">
        <f>F11+F48</f>
        <v>-2.8310687127941492E-15</v>
      </c>
      <c r="G85" s="432">
        <f t="shared" si="2"/>
        <v>4212.1000000000004</v>
      </c>
      <c r="H85" s="432">
        <f>H11+H48</f>
        <v>3438.2999999999997</v>
      </c>
      <c r="I85" s="433">
        <f>I11+I48</f>
        <v>3438.2999999999997</v>
      </c>
      <c r="J85" s="432">
        <f t="shared" si="3"/>
        <v>773.80000000000064</v>
      </c>
    </row>
    <row r="86" spans="1:10" ht="6.95" customHeight="1">
      <c r="B86" s="272"/>
      <c r="C86" s="273"/>
      <c r="D86" s="274"/>
      <c r="E86" s="275"/>
      <c r="F86" s="275"/>
      <c r="G86" s="275"/>
      <c r="H86" s="275"/>
      <c r="I86" s="275"/>
      <c r="J86" s="270"/>
    </row>
    <row r="87" spans="1:10" ht="12" customHeight="1">
      <c r="A87" s="323"/>
      <c r="B87" s="323" t="s">
        <v>705</v>
      </c>
      <c r="C87" s="271"/>
      <c r="D87" s="276"/>
      <c r="E87" s="277"/>
      <c r="F87" s="277"/>
      <c r="G87" s="277"/>
      <c r="H87" s="277"/>
      <c r="I87" s="277"/>
      <c r="J87" s="278"/>
    </row>
    <row r="88" spans="1:10" ht="12" customHeight="1">
      <c r="B88" s="271"/>
      <c r="C88" s="271"/>
      <c r="D88" s="276"/>
      <c r="E88" s="277"/>
      <c r="F88" s="277"/>
      <c r="G88" s="277"/>
      <c r="H88" s="277"/>
      <c r="I88" s="277"/>
      <c r="J88" s="278"/>
    </row>
    <row r="89" spans="1:10" ht="12" customHeight="1">
      <c r="B89" s="176"/>
      <c r="C89" s="176"/>
      <c r="D89" s="210"/>
      <c r="E89" s="211"/>
      <c r="F89" s="211"/>
      <c r="G89" s="211"/>
      <c r="H89" s="211"/>
      <c r="I89" s="211"/>
      <c r="J89" s="202"/>
    </row>
    <row r="90" spans="1:10" ht="12" customHeight="1">
      <c r="B90" s="176"/>
      <c r="C90" s="176"/>
      <c r="D90" s="210"/>
      <c r="E90" s="211"/>
      <c r="F90" s="211"/>
      <c r="G90" s="211"/>
      <c r="H90" s="211"/>
      <c r="I90" s="211"/>
      <c r="J90" s="202"/>
    </row>
    <row r="91" spans="1:10" ht="12" customHeight="1">
      <c r="B91" s="176"/>
      <c r="C91" s="176"/>
      <c r="D91" s="210"/>
      <c r="E91" s="211"/>
      <c r="F91" s="211"/>
      <c r="G91" s="211"/>
      <c r="H91" s="211"/>
      <c r="I91" s="211"/>
      <c r="J91" s="202"/>
    </row>
    <row r="92" spans="1:10" ht="12" customHeight="1">
      <c r="B92" s="176"/>
      <c r="C92" s="176"/>
      <c r="D92" s="210"/>
      <c r="E92" s="211"/>
      <c r="F92" s="211"/>
      <c r="G92" s="211"/>
      <c r="H92" s="211"/>
      <c r="I92" s="211"/>
      <c r="J92" s="202"/>
    </row>
    <row r="93" spans="1:10" ht="12" customHeight="1">
      <c r="B93" s="176"/>
      <c r="C93" s="176"/>
      <c r="D93" s="210"/>
      <c r="E93" s="211"/>
      <c r="F93" s="211"/>
      <c r="G93" s="211"/>
      <c r="H93" s="211"/>
      <c r="I93" s="211"/>
      <c r="J93" s="202"/>
    </row>
    <row r="94" spans="1:10" ht="12" customHeight="1">
      <c r="B94" s="176"/>
      <c r="C94" s="176"/>
      <c r="D94" s="210"/>
      <c r="E94" s="211"/>
      <c r="F94" s="211"/>
      <c r="G94" s="211"/>
      <c r="H94" s="211"/>
      <c r="I94" s="211"/>
      <c r="J94" s="202"/>
    </row>
    <row r="95" spans="1:10" ht="12" customHeight="1">
      <c r="B95" s="199" t="s">
        <v>689</v>
      </c>
      <c r="C95" s="199"/>
      <c r="D95" s="205"/>
      <c r="E95" s="565" t="s">
        <v>690</v>
      </c>
      <c r="F95" s="565"/>
      <c r="H95" s="212"/>
      <c r="I95" s="566" t="s">
        <v>692</v>
      </c>
      <c r="J95" s="566"/>
    </row>
    <row r="96" spans="1:10" ht="12" customHeight="1">
      <c r="A96" s="198"/>
      <c r="B96" s="200" t="s">
        <v>694</v>
      </c>
      <c r="C96" s="200"/>
      <c r="D96" s="207"/>
      <c r="E96" s="567" t="s">
        <v>691</v>
      </c>
      <c r="F96" s="567"/>
      <c r="H96" s="213"/>
      <c r="I96" s="568" t="s">
        <v>693</v>
      </c>
      <c r="J96" s="568"/>
    </row>
    <row r="97" spans="2:10" ht="12" customHeight="1">
      <c r="B97" s="199" t="s">
        <v>699</v>
      </c>
      <c r="C97" s="199"/>
      <c r="D97" s="199"/>
      <c r="E97" s="199"/>
      <c r="F97" s="199"/>
      <c r="G97" s="199"/>
      <c r="H97" s="199"/>
      <c r="I97" s="199"/>
      <c r="J97" s="199"/>
    </row>
  </sheetData>
  <sheetProtection selectLockedCells="1"/>
  <mergeCells count="18">
    <mergeCell ref="E8:I8"/>
    <mergeCell ref="J8:J9"/>
    <mergeCell ref="I95:J95"/>
    <mergeCell ref="I96:J96"/>
    <mergeCell ref="E95:F95"/>
    <mergeCell ref="E96:F96"/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zoomScale="120" zoomScaleNormal="120" workbookViewId="0">
      <selection activeCell="H11" sqref="H11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49" t="s">
        <v>615</v>
      </c>
      <c r="C1" s="549"/>
      <c r="D1" s="549"/>
      <c r="E1" s="549"/>
      <c r="F1" s="549"/>
      <c r="G1" s="549"/>
      <c r="H1" s="549"/>
      <c r="I1" s="549"/>
      <c r="J1" s="549"/>
      <c r="K1" s="1"/>
    </row>
    <row r="2" spans="1:11" customFormat="1" ht="15.75" customHeight="1">
      <c r="A2" s="1"/>
      <c r="B2" s="550" t="s">
        <v>406</v>
      </c>
      <c r="C2" s="550"/>
      <c r="D2" s="550"/>
      <c r="E2" s="550"/>
      <c r="F2" s="550"/>
      <c r="G2" s="550"/>
      <c r="H2" s="550"/>
      <c r="I2" s="550"/>
      <c r="J2" s="550"/>
      <c r="K2" s="1"/>
    </row>
    <row r="3" spans="1:11">
      <c r="B3" s="450" t="s">
        <v>685</v>
      </c>
      <c r="C3" s="451"/>
      <c r="D3" s="451"/>
      <c r="E3" s="451"/>
      <c r="F3" s="451"/>
      <c r="G3" s="451"/>
      <c r="H3" s="451"/>
      <c r="I3" s="451"/>
      <c r="J3" s="452"/>
    </row>
    <row r="4" spans="1:11">
      <c r="B4" s="507" t="s">
        <v>277</v>
      </c>
      <c r="C4" s="508"/>
      <c r="D4" s="508"/>
      <c r="E4" s="508"/>
      <c r="F4" s="508"/>
      <c r="G4" s="508"/>
      <c r="H4" s="508"/>
      <c r="I4" s="508"/>
      <c r="J4" s="509"/>
    </row>
    <row r="5" spans="1:11">
      <c r="B5" s="559" t="str">
        <f>+'Formato 3'!B4:L4</f>
        <v>del 01 de Enero al 31 de Marzo de 2019</v>
      </c>
      <c r="C5" s="560"/>
      <c r="D5" s="560"/>
      <c r="E5" s="560"/>
      <c r="F5" s="560"/>
      <c r="G5" s="560"/>
      <c r="H5" s="560"/>
      <c r="I5" s="560"/>
      <c r="J5" s="561"/>
    </row>
    <row r="6" spans="1:11">
      <c r="B6" s="592"/>
      <c r="C6" s="593"/>
      <c r="D6" s="593"/>
      <c r="E6" s="593"/>
      <c r="F6" s="593"/>
      <c r="G6" s="593"/>
      <c r="H6" s="593"/>
      <c r="I6" s="593"/>
      <c r="J6" s="594"/>
    </row>
    <row r="7" spans="1:11">
      <c r="B7" s="587" t="s">
        <v>665</v>
      </c>
      <c r="C7" s="588"/>
      <c r="D7" s="588"/>
      <c r="E7" s="588"/>
      <c r="F7" s="588"/>
      <c r="G7" s="588"/>
      <c r="H7" s="588"/>
      <c r="I7" s="588"/>
      <c r="J7" s="589"/>
    </row>
    <row r="8" spans="1:11">
      <c r="B8" s="486" t="s">
        <v>3</v>
      </c>
      <c r="C8" s="486"/>
      <c r="D8" s="486"/>
      <c r="E8" s="478" t="s">
        <v>280</v>
      </c>
      <c r="F8" s="478"/>
      <c r="G8" s="478"/>
      <c r="H8" s="478"/>
      <c r="I8" s="478"/>
      <c r="J8" s="478" t="s">
        <v>675</v>
      </c>
    </row>
    <row r="9" spans="1:11" ht="21" customHeight="1">
      <c r="B9" s="486"/>
      <c r="C9" s="486"/>
      <c r="D9" s="486"/>
      <c r="E9" s="126" t="s">
        <v>668</v>
      </c>
      <c r="F9" s="126" t="s">
        <v>282</v>
      </c>
      <c r="G9" s="126" t="s">
        <v>283</v>
      </c>
      <c r="H9" s="126" t="s">
        <v>407</v>
      </c>
      <c r="I9" s="126" t="s">
        <v>191</v>
      </c>
      <c r="J9" s="478"/>
    </row>
    <row r="10" spans="1:11" ht="21.75" customHeight="1">
      <c r="B10" s="595" t="s">
        <v>408</v>
      </c>
      <c r="C10" s="596"/>
      <c r="D10" s="597"/>
      <c r="E10" s="435">
        <f>E11+E12+E13+E16+E17+E20</f>
        <v>3645.7</v>
      </c>
      <c r="F10" s="435">
        <f>F11+F12+F13+F16+F17+F20</f>
        <v>-2.8310687127941492E-15</v>
      </c>
      <c r="G10" s="435">
        <f>E10+F10</f>
        <v>3645.7</v>
      </c>
      <c r="H10" s="435">
        <f>H11+H12+H13+H16+H17+H20</f>
        <v>2903.2</v>
      </c>
      <c r="I10" s="435">
        <f>I11+I12+I13+I16+I17+I20</f>
        <v>2903.2</v>
      </c>
      <c r="J10" s="435">
        <f>G10-H10</f>
        <v>742.5</v>
      </c>
    </row>
    <row r="11" spans="1:11" ht="27.75" customHeight="1">
      <c r="B11" s="328"/>
      <c r="C11" s="590" t="s">
        <v>409</v>
      </c>
      <c r="D11" s="591"/>
      <c r="E11" s="431">
        <f>+'Formato 6a'!D11</f>
        <v>3645.7</v>
      </c>
      <c r="F11" s="431">
        <f>+'Formato 6a'!E11</f>
        <v>-2.8310687127941492E-15</v>
      </c>
      <c r="G11" s="429">
        <f>E11+F11</f>
        <v>3645.7</v>
      </c>
      <c r="H11" s="431">
        <f>+'Formato 6a'!G11</f>
        <v>2903.2</v>
      </c>
      <c r="I11" s="431">
        <f>+H11</f>
        <v>2903.2</v>
      </c>
      <c r="J11" s="429">
        <f>G11-H11</f>
        <v>742.5</v>
      </c>
    </row>
    <row r="12" spans="1:11" ht="27.75" customHeight="1">
      <c r="B12" s="328"/>
      <c r="C12" s="590" t="s">
        <v>410</v>
      </c>
      <c r="D12" s="591"/>
      <c r="E12" s="327">
        <v>0</v>
      </c>
      <c r="F12" s="327">
        <v>0</v>
      </c>
      <c r="G12" s="332">
        <f t="shared" ref="G12:G33" si="0">E12+F12</f>
        <v>0</v>
      </c>
      <c r="H12" s="327">
        <v>0</v>
      </c>
      <c r="I12" s="327">
        <v>0</v>
      </c>
      <c r="J12" s="332">
        <f t="shared" ref="J12:J33" si="1">G12-H12</f>
        <v>0</v>
      </c>
    </row>
    <row r="13" spans="1:11" ht="27.75" customHeight="1">
      <c r="B13" s="328"/>
      <c r="C13" s="590" t="s">
        <v>411</v>
      </c>
      <c r="D13" s="591"/>
      <c r="E13" s="332">
        <f>E14+E15</f>
        <v>0</v>
      </c>
      <c r="F13" s="332">
        <f>F14+F15</f>
        <v>0</v>
      </c>
      <c r="G13" s="332">
        <f t="shared" si="0"/>
        <v>0</v>
      </c>
      <c r="H13" s="332">
        <f>H14+H15</f>
        <v>0</v>
      </c>
      <c r="I13" s="332">
        <f>I14+I15</f>
        <v>0</v>
      </c>
      <c r="J13" s="332">
        <f t="shared" si="1"/>
        <v>0</v>
      </c>
    </row>
    <row r="14" spans="1:11" ht="27.75" customHeight="1">
      <c r="B14" s="328"/>
      <c r="C14" s="400"/>
      <c r="D14" s="240" t="s">
        <v>412</v>
      </c>
      <c r="E14" s="327">
        <v>0</v>
      </c>
      <c r="F14" s="327">
        <v>0</v>
      </c>
      <c r="G14" s="332">
        <f t="shared" si="0"/>
        <v>0</v>
      </c>
      <c r="H14" s="327">
        <v>0</v>
      </c>
      <c r="I14" s="180">
        <v>0</v>
      </c>
      <c r="J14" s="332">
        <f t="shared" si="1"/>
        <v>0</v>
      </c>
    </row>
    <row r="15" spans="1:11" ht="27.75" customHeight="1">
      <c r="B15" s="328"/>
      <c r="C15" s="400"/>
      <c r="D15" s="240" t="s">
        <v>413</v>
      </c>
      <c r="E15" s="327">
        <v>0</v>
      </c>
      <c r="F15" s="327">
        <v>0</v>
      </c>
      <c r="G15" s="332">
        <f t="shared" si="0"/>
        <v>0</v>
      </c>
      <c r="H15" s="327">
        <v>0</v>
      </c>
      <c r="I15" s="180">
        <v>0</v>
      </c>
      <c r="J15" s="332">
        <f t="shared" si="1"/>
        <v>0</v>
      </c>
    </row>
    <row r="16" spans="1:11" ht="27.75" customHeight="1">
      <c r="B16" s="328"/>
      <c r="C16" s="590" t="s">
        <v>414</v>
      </c>
      <c r="D16" s="591"/>
      <c r="E16" s="327">
        <v>0</v>
      </c>
      <c r="F16" s="327">
        <v>0</v>
      </c>
      <c r="G16" s="332">
        <f t="shared" si="0"/>
        <v>0</v>
      </c>
      <c r="H16" s="327">
        <v>0</v>
      </c>
      <c r="I16" s="180">
        <v>0</v>
      </c>
      <c r="J16" s="332">
        <f t="shared" si="1"/>
        <v>0</v>
      </c>
    </row>
    <row r="17" spans="1:10" ht="27.75" customHeight="1">
      <c r="B17" s="328"/>
      <c r="C17" s="590" t="s">
        <v>415</v>
      </c>
      <c r="D17" s="591"/>
      <c r="E17" s="332">
        <f>SUM(E18:E19)</f>
        <v>0</v>
      </c>
      <c r="F17" s="332">
        <f>SUM(F18:F19)</f>
        <v>0</v>
      </c>
      <c r="G17" s="332">
        <f t="shared" si="0"/>
        <v>0</v>
      </c>
      <c r="H17" s="332">
        <f>H18+H19</f>
        <v>0</v>
      </c>
      <c r="I17" s="332">
        <f>I18+I19</f>
        <v>0</v>
      </c>
      <c r="J17" s="332">
        <f t="shared" si="1"/>
        <v>0</v>
      </c>
    </row>
    <row r="18" spans="1:10" ht="27.75" customHeight="1">
      <c r="B18" s="328"/>
      <c r="C18" s="401"/>
      <c r="D18" s="331" t="s">
        <v>416</v>
      </c>
      <c r="E18" s="180">
        <v>0</v>
      </c>
      <c r="F18" s="180">
        <v>0</v>
      </c>
      <c r="G18" s="332">
        <f t="shared" si="0"/>
        <v>0</v>
      </c>
      <c r="H18" s="180">
        <v>0</v>
      </c>
      <c r="I18" s="180">
        <v>0</v>
      </c>
      <c r="J18" s="332">
        <f t="shared" si="1"/>
        <v>0</v>
      </c>
    </row>
    <row r="19" spans="1:10" ht="27.75" customHeight="1">
      <c r="B19" s="328"/>
      <c r="C19" s="401"/>
      <c r="D19" s="331" t="s">
        <v>417</v>
      </c>
      <c r="E19" s="180">
        <v>0</v>
      </c>
      <c r="F19" s="180">
        <v>0</v>
      </c>
      <c r="G19" s="332">
        <f t="shared" si="0"/>
        <v>0</v>
      </c>
      <c r="H19" s="180">
        <v>0</v>
      </c>
      <c r="I19" s="180">
        <v>0</v>
      </c>
      <c r="J19" s="332">
        <f t="shared" si="1"/>
        <v>0</v>
      </c>
    </row>
    <row r="20" spans="1:10" ht="27.75" customHeight="1">
      <c r="B20" s="328"/>
      <c r="C20" s="590" t="s">
        <v>418</v>
      </c>
      <c r="D20" s="591"/>
      <c r="E20" s="180">
        <v>0</v>
      </c>
      <c r="F20" s="180">
        <v>0</v>
      </c>
      <c r="G20" s="332">
        <f t="shared" si="0"/>
        <v>0</v>
      </c>
      <c r="H20" s="180">
        <v>0</v>
      </c>
      <c r="I20" s="180">
        <v>0</v>
      </c>
      <c r="J20" s="332">
        <f t="shared" si="1"/>
        <v>0</v>
      </c>
    </row>
    <row r="21" spans="1:10" ht="27.75" customHeight="1">
      <c r="B21" s="402"/>
      <c r="C21" s="400"/>
      <c r="D21" s="240"/>
      <c r="E21" s="332"/>
      <c r="F21" s="332"/>
      <c r="G21" s="332"/>
      <c r="H21" s="332"/>
      <c r="I21" s="179"/>
      <c r="J21" s="179">
        <f t="shared" si="1"/>
        <v>0</v>
      </c>
    </row>
    <row r="22" spans="1:10" ht="27.75" customHeight="1">
      <c r="B22" s="570" t="s">
        <v>419</v>
      </c>
      <c r="C22" s="504"/>
      <c r="D22" s="505"/>
      <c r="E22" s="403">
        <f>E23+E24+E25+E28+E29+E32</f>
        <v>0</v>
      </c>
      <c r="F22" s="404">
        <f>F23+F24+F25+F28+F29+F32</f>
        <v>0</v>
      </c>
      <c r="G22" s="405">
        <f>E22+F22</f>
        <v>0</v>
      </c>
      <c r="H22" s="403">
        <f>E22+G22</f>
        <v>0</v>
      </c>
      <c r="I22" s="403">
        <f>G22+H22</f>
        <v>0</v>
      </c>
      <c r="J22" s="403">
        <f t="shared" si="1"/>
        <v>0</v>
      </c>
    </row>
    <row r="23" spans="1:10" ht="27.75" customHeight="1">
      <c r="B23" s="328"/>
      <c r="C23" s="590" t="s">
        <v>409</v>
      </c>
      <c r="D23" s="591"/>
      <c r="E23" s="327">
        <v>0</v>
      </c>
      <c r="F23" s="327">
        <v>0</v>
      </c>
      <c r="G23" s="332">
        <f t="shared" si="0"/>
        <v>0</v>
      </c>
      <c r="H23" s="327">
        <v>0</v>
      </c>
      <c r="I23" s="180">
        <v>0</v>
      </c>
      <c r="J23" s="332">
        <f t="shared" si="1"/>
        <v>0</v>
      </c>
    </row>
    <row r="24" spans="1:10" ht="27.75" customHeight="1">
      <c r="B24" s="337"/>
      <c r="C24" s="600" t="s">
        <v>410</v>
      </c>
      <c r="D24" s="601"/>
      <c r="E24" s="339">
        <v>0</v>
      </c>
      <c r="F24" s="339">
        <v>0</v>
      </c>
      <c r="G24" s="270">
        <f t="shared" si="0"/>
        <v>0</v>
      </c>
      <c r="H24" s="339">
        <v>0</v>
      </c>
      <c r="I24" s="406">
        <v>0</v>
      </c>
      <c r="J24" s="270">
        <f t="shared" si="1"/>
        <v>0</v>
      </c>
    </row>
    <row r="25" spans="1:10" ht="27.75" customHeight="1">
      <c r="B25" s="340"/>
      <c r="C25" s="598" t="s">
        <v>411</v>
      </c>
      <c r="D25" s="599"/>
      <c r="E25" s="342">
        <f>E26+E27</f>
        <v>0</v>
      </c>
      <c r="F25" s="342">
        <f>F26+F27</f>
        <v>0</v>
      </c>
      <c r="G25" s="342">
        <f>E25+F25</f>
        <v>0</v>
      </c>
      <c r="H25" s="342">
        <f>H26+H27</f>
        <v>0</v>
      </c>
      <c r="I25" s="342">
        <f>I26+I27</f>
        <v>0</v>
      </c>
      <c r="J25" s="342">
        <f>G25-H25</f>
        <v>0</v>
      </c>
    </row>
    <row r="26" spans="1:10" ht="27.75" customHeight="1">
      <c r="B26" s="328"/>
      <c r="C26" s="400"/>
      <c r="D26" s="240" t="s">
        <v>412</v>
      </c>
      <c r="E26" s="327">
        <v>0</v>
      </c>
      <c r="F26" s="327">
        <v>0</v>
      </c>
      <c r="G26" s="332">
        <f>E26+F26</f>
        <v>0</v>
      </c>
      <c r="H26" s="180">
        <v>0</v>
      </c>
      <c r="I26" s="180">
        <v>0</v>
      </c>
      <c r="J26" s="332">
        <f t="shared" si="1"/>
        <v>0</v>
      </c>
    </row>
    <row r="27" spans="1:10" ht="27.75" customHeight="1">
      <c r="B27" s="328"/>
      <c r="C27" s="400"/>
      <c r="D27" s="240" t="s">
        <v>413</v>
      </c>
      <c r="E27" s="327">
        <v>0</v>
      </c>
      <c r="F27" s="327">
        <v>0</v>
      </c>
      <c r="G27" s="332">
        <f t="shared" si="0"/>
        <v>0</v>
      </c>
      <c r="H27" s="180">
        <v>0</v>
      </c>
      <c r="I27" s="180">
        <v>0</v>
      </c>
      <c r="J27" s="332">
        <f t="shared" si="1"/>
        <v>0</v>
      </c>
    </row>
    <row r="28" spans="1:10" ht="27.75" customHeight="1">
      <c r="B28" s="328"/>
      <c r="C28" s="590" t="s">
        <v>414</v>
      </c>
      <c r="D28" s="591"/>
      <c r="E28" s="327">
        <v>0</v>
      </c>
      <c r="F28" s="327">
        <v>0</v>
      </c>
      <c r="G28" s="332">
        <f t="shared" si="0"/>
        <v>0</v>
      </c>
      <c r="H28" s="180">
        <v>0</v>
      </c>
      <c r="I28" s="180">
        <v>0</v>
      </c>
      <c r="J28" s="332">
        <f t="shared" si="1"/>
        <v>0</v>
      </c>
    </row>
    <row r="29" spans="1:10" ht="27.75" customHeight="1">
      <c r="B29" s="328"/>
      <c r="C29" s="590" t="s">
        <v>415</v>
      </c>
      <c r="D29" s="591"/>
      <c r="E29" s="332">
        <f>E30+E31</f>
        <v>0</v>
      </c>
      <c r="F29" s="332">
        <f>F30+F31</f>
        <v>0</v>
      </c>
      <c r="G29" s="332">
        <f t="shared" si="0"/>
        <v>0</v>
      </c>
      <c r="H29" s="332">
        <f>H30+H31</f>
        <v>0</v>
      </c>
      <c r="I29" s="332">
        <f>I30+I31</f>
        <v>0</v>
      </c>
      <c r="J29" s="332">
        <f t="shared" si="1"/>
        <v>0</v>
      </c>
    </row>
    <row r="30" spans="1:10" ht="27.75" customHeight="1">
      <c r="B30" s="328"/>
      <c r="C30" s="401"/>
      <c r="D30" s="331" t="s">
        <v>416</v>
      </c>
      <c r="E30" s="180">
        <v>0</v>
      </c>
      <c r="F30" s="180">
        <v>0</v>
      </c>
      <c r="G30" s="332">
        <f t="shared" si="0"/>
        <v>0</v>
      </c>
      <c r="H30" s="180">
        <v>0</v>
      </c>
      <c r="I30" s="180">
        <v>0</v>
      </c>
      <c r="J30" s="332">
        <f t="shared" si="1"/>
        <v>0</v>
      </c>
    </row>
    <row r="31" spans="1:10" s="238" customFormat="1" ht="27.75" customHeight="1">
      <c r="A31" s="125"/>
      <c r="B31" s="328"/>
      <c r="C31" s="401"/>
      <c r="D31" s="331" t="s">
        <v>417</v>
      </c>
      <c r="E31" s="180">
        <v>0</v>
      </c>
      <c r="F31" s="180">
        <v>0</v>
      </c>
      <c r="G31" s="332">
        <f t="shared" si="0"/>
        <v>0</v>
      </c>
      <c r="H31" s="180">
        <v>0</v>
      </c>
      <c r="I31" s="180">
        <v>0</v>
      </c>
      <c r="J31" s="332">
        <f t="shared" si="1"/>
        <v>0</v>
      </c>
    </row>
    <row r="32" spans="1:10" s="238" customFormat="1" ht="27.75" customHeight="1">
      <c r="A32" s="125"/>
      <c r="B32" s="328"/>
      <c r="C32" s="590" t="s">
        <v>418</v>
      </c>
      <c r="D32" s="591"/>
      <c r="E32" s="180">
        <v>0</v>
      </c>
      <c r="F32" s="180">
        <v>0</v>
      </c>
      <c r="G32" s="332">
        <f t="shared" si="0"/>
        <v>0</v>
      </c>
      <c r="H32" s="180">
        <v>0</v>
      </c>
      <c r="I32" s="180">
        <v>0</v>
      </c>
      <c r="J32" s="332">
        <f t="shared" si="1"/>
        <v>0</v>
      </c>
    </row>
    <row r="33" spans="1:11" s="238" customFormat="1" ht="27.75" customHeight="1">
      <c r="A33" s="125"/>
      <c r="B33" s="570" t="s">
        <v>420</v>
      </c>
      <c r="C33" s="504"/>
      <c r="D33" s="505"/>
      <c r="E33" s="432">
        <f>E10+E22</f>
        <v>3645.7</v>
      </c>
      <c r="F33" s="432">
        <f>F10+E22</f>
        <v>-2.8310687127941492E-15</v>
      </c>
      <c r="G33" s="432">
        <f t="shared" si="0"/>
        <v>3645.7</v>
      </c>
      <c r="H33" s="432">
        <f>H10+G22</f>
        <v>2903.2</v>
      </c>
      <c r="I33" s="432">
        <f>I10+H22</f>
        <v>2903.2</v>
      </c>
      <c r="J33" s="432">
        <f t="shared" si="1"/>
        <v>742.5</v>
      </c>
    </row>
    <row r="34" spans="1:11" s="238" customFormat="1" ht="21.75" customHeight="1">
      <c r="A34" s="125"/>
      <c r="B34" s="279"/>
      <c r="C34" s="280"/>
      <c r="D34" s="281"/>
      <c r="E34" s="282"/>
      <c r="F34" s="282"/>
      <c r="G34" s="270"/>
      <c r="H34" s="282"/>
      <c r="I34" s="282"/>
      <c r="J34" s="270"/>
    </row>
    <row r="35" spans="1:11" s="238" customFormat="1" ht="12" customHeight="1">
      <c r="B35" s="323" t="s">
        <v>705</v>
      </c>
      <c r="C35" s="250"/>
      <c r="D35" s="250"/>
      <c r="E35" s="283"/>
      <c r="F35" s="283"/>
      <c r="G35" s="278"/>
      <c r="H35" s="283"/>
      <c r="I35" s="283"/>
      <c r="J35" s="278"/>
    </row>
    <row r="36" spans="1:11" ht="12" customHeight="1">
      <c r="B36" s="183"/>
      <c r="C36" s="183"/>
      <c r="D36" s="183"/>
      <c r="E36" s="203"/>
      <c r="F36" s="203"/>
      <c r="G36" s="202"/>
      <c r="H36" s="203"/>
      <c r="I36" s="203"/>
      <c r="J36" s="202"/>
    </row>
    <row r="37" spans="1:11" ht="12" customHeight="1">
      <c r="B37" s="183"/>
      <c r="C37" s="183"/>
      <c r="D37" s="183"/>
      <c r="E37" s="203"/>
      <c r="F37" s="203"/>
      <c r="G37" s="202"/>
      <c r="H37" s="203"/>
      <c r="I37" s="203"/>
      <c r="J37" s="202"/>
    </row>
    <row r="38" spans="1:11" ht="12" customHeight="1">
      <c r="B38" s="183"/>
      <c r="C38" s="183"/>
      <c r="D38" s="183"/>
      <c r="E38" s="203"/>
      <c r="F38" s="203"/>
      <c r="G38" s="202"/>
      <c r="H38" s="203"/>
      <c r="I38" s="203"/>
      <c r="J38" s="202"/>
    </row>
    <row r="39" spans="1:11" ht="12" customHeight="1">
      <c r="B39" s="183"/>
      <c r="C39" s="183"/>
      <c r="D39" s="183"/>
      <c r="E39" s="203"/>
      <c r="F39" s="203"/>
      <c r="G39" s="202"/>
      <c r="H39" s="203"/>
      <c r="I39" s="203"/>
      <c r="J39" s="202"/>
    </row>
    <row r="40" spans="1:11" ht="12" customHeight="1">
      <c r="B40" s="183"/>
      <c r="C40" s="183"/>
      <c r="D40" s="183"/>
      <c r="E40" s="203"/>
      <c r="F40" s="203"/>
      <c r="G40" s="202"/>
      <c r="H40" s="203"/>
      <c r="I40" s="203"/>
      <c r="J40" s="202"/>
    </row>
    <row r="41" spans="1:11" ht="12" customHeight="1">
      <c r="B41" s="183"/>
      <c r="C41" s="183"/>
      <c r="D41" s="183"/>
      <c r="E41" s="203"/>
      <c r="F41" s="203"/>
      <c r="G41" s="202"/>
      <c r="H41" s="203"/>
      <c r="I41" s="203"/>
      <c r="J41" s="202"/>
    </row>
    <row r="42" spans="1:11" ht="12" customHeight="1">
      <c r="B42" s="183"/>
      <c r="C42" s="183"/>
      <c r="D42" s="183"/>
      <c r="E42" s="203"/>
      <c r="F42" s="203"/>
      <c r="G42" s="202"/>
      <c r="H42" s="203"/>
      <c r="I42" s="203"/>
      <c r="J42" s="202"/>
    </row>
    <row r="43" spans="1:11" ht="12" customHeight="1">
      <c r="B43" s="183"/>
      <c r="C43" s="183"/>
      <c r="D43" s="183"/>
      <c r="E43" s="203"/>
      <c r="F43" s="203"/>
      <c r="G43" s="202"/>
      <c r="H43" s="203"/>
      <c r="I43" s="203"/>
      <c r="J43" s="202"/>
    </row>
    <row r="44" spans="1:11" ht="12" customHeight="1">
      <c r="B44" s="183"/>
      <c r="C44" s="183"/>
      <c r="D44" s="183"/>
      <c r="E44" s="203"/>
      <c r="F44" s="203"/>
      <c r="G44" s="202"/>
      <c r="H44" s="203"/>
      <c r="I44" s="203"/>
      <c r="J44" s="202"/>
    </row>
    <row r="45" spans="1:11" ht="12" customHeight="1">
      <c r="A45" s="199"/>
      <c r="B45" s="131" t="s">
        <v>689</v>
      </c>
      <c r="C45" s="131"/>
      <c r="D45" s="131"/>
      <c r="E45" s="602" t="s">
        <v>690</v>
      </c>
      <c r="F45" s="602"/>
      <c r="G45" s="202"/>
      <c r="H45" s="203"/>
      <c r="I45" s="604" t="s">
        <v>692</v>
      </c>
      <c r="J45" s="604"/>
      <c r="K45" s="131"/>
    </row>
    <row r="46" spans="1:11" s="188" customFormat="1" ht="12" customHeight="1">
      <c r="A46" s="209"/>
      <c r="B46" s="215" t="s">
        <v>694</v>
      </c>
      <c r="C46" s="216"/>
      <c r="D46" s="216"/>
      <c r="E46" s="603" t="s">
        <v>691</v>
      </c>
      <c r="F46" s="603"/>
      <c r="G46" s="214"/>
      <c r="H46" s="214"/>
      <c r="I46" s="605" t="s">
        <v>693</v>
      </c>
      <c r="J46" s="605"/>
      <c r="K46" s="216"/>
    </row>
    <row r="47" spans="1:11" ht="12" customHeight="1">
      <c r="A47" s="199"/>
      <c r="B47" s="131" t="s">
        <v>699</v>
      </c>
      <c r="C47" s="131"/>
      <c r="D47" s="131"/>
      <c r="E47" s="131"/>
      <c r="F47" s="131"/>
      <c r="G47" s="131"/>
      <c r="H47" s="131"/>
      <c r="I47" s="131"/>
      <c r="J47" s="131"/>
      <c r="K47" s="131"/>
    </row>
  </sheetData>
  <sheetProtection selectLockedCells="1"/>
  <mergeCells count="29">
    <mergeCell ref="E45:F45"/>
    <mergeCell ref="E46:F46"/>
    <mergeCell ref="I45:J45"/>
    <mergeCell ref="I46:J46"/>
    <mergeCell ref="C28:D28"/>
    <mergeCell ref="C29:D29"/>
    <mergeCell ref="C32:D32"/>
    <mergeCell ref="B33:D33"/>
    <mergeCell ref="C17:D17"/>
    <mergeCell ref="C20:D20"/>
    <mergeCell ref="B22:D22"/>
    <mergeCell ref="C23:D23"/>
    <mergeCell ref="C25:D25"/>
    <mergeCell ref="C24:D24"/>
    <mergeCell ref="B2:J2"/>
    <mergeCell ref="B1:J1"/>
    <mergeCell ref="B10:D10"/>
    <mergeCell ref="C11:D11"/>
    <mergeCell ref="C12:D12"/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2019-05-07T19:32:37Z</cp:lastPrinted>
  <dcterms:created xsi:type="dcterms:W3CDTF">2016-10-11T17:36:10Z</dcterms:created>
  <dcterms:modified xsi:type="dcterms:W3CDTF">2019-05-08T16:58:56Z</dcterms:modified>
</cp:coreProperties>
</file>