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F\Desktop\2024\Pagina Oficial\2° Trimestre\Formatos de Disciplina Financiera\"/>
    </mc:Choice>
  </mc:AlternateContent>
  <xr:revisionPtr revIDLastSave="0" documentId="13_ncr:1_{E040AD6A-507B-4350-A89E-9E7001179567}" xr6:coauthVersionLast="47" xr6:coauthVersionMax="47" xr10:uidLastSave="{00000000-0000-0000-0000-000000000000}"/>
  <bookViews>
    <workbookView xWindow="-120" yWindow="-120" windowWidth="20730" windowHeight="11040" firstSheet="3" activeTab="8" xr2:uid="{AEFA2D14-E9CC-47B2-90DE-1E2F186486D3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7" r:id="rId6"/>
    <sheet name="Formato 6b" sheetId="8" r:id="rId7"/>
    <sheet name="Formato 6c" sheetId="6" r:id="rId8"/>
    <sheet name="Formato 6d" sheetId="9" r:id="rId9"/>
  </sheets>
  <definedNames>
    <definedName name="_xlnm.Print_Area" localSheetId="0">'Formato 1'!$A$1:$G$92</definedName>
    <definedName name="_xlnm.Print_Area" localSheetId="4">'Formato 5'!$B$1:$J$90</definedName>
    <definedName name="_xlnm.Print_Area" localSheetId="5">'Formato 6a'!$B$1:$I$174</definedName>
    <definedName name="_xlnm.Print_Area" localSheetId="6">'Formato 6b'!$B$1:$I$42</definedName>
    <definedName name="_xlnm.Print_Area" localSheetId="7">'Formato 6c'!$B$1:$J$97</definedName>
    <definedName name="_xlnm.Print_Area" localSheetId="8">'Formato 6d'!$B$1:$J$47</definedName>
    <definedName name="_xlnm.Print_Titles" localSheetId="0">'Formato 1'!$2:$6</definedName>
    <definedName name="_xlnm.Print_Titles" localSheetId="3">'Formato 4'!$2:$5</definedName>
    <definedName name="_xlnm.Print_Titles" localSheetId="4">'Formato 5'!$2:$7</definedName>
    <definedName name="_xlnm.Print_Titles" localSheetId="5">'Formato 6a'!$3:$9</definedName>
    <definedName name="_xlnm.Print_Titles" localSheetId="7">'Formato 6c'!$3:$9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5" l="1"/>
  <c r="I42" i="5"/>
  <c r="G71" i="4"/>
  <c r="F71" i="4"/>
  <c r="E71" i="4"/>
  <c r="J22" i="9" l="1"/>
  <c r="D19" i="7"/>
  <c r="G19" i="7"/>
  <c r="H19" i="7"/>
  <c r="F66" i="4"/>
  <c r="E66" i="4"/>
  <c r="E75" i="4" s="1"/>
  <c r="G16" i="4"/>
  <c r="G19" i="4"/>
  <c r="F42" i="1" l="1"/>
  <c r="F38" i="1"/>
  <c r="F31" i="1"/>
  <c r="F27" i="1"/>
  <c r="F23" i="1"/>
  <c r="F19" i="1"/>
  <c r="F9" i="1"/>
  <c r="C41" i="1"/>
  <c r="C38" i="1"/>
  <c r="C31" i="1"/>
  <c r="C25" i="1"/>
  <c r="C17" i="1"/>
  <c r="C9" i="1"/>
  <c r="G42" i="1"/>
  <c r="G38" i="1"/>
  <c r="G31" i="1"/>
  <c r="G27" i="1"/>
  <c r="G23" i="1"/>
  <c r="G19" i="1"/>
  <c r="G9" i="1"/>
  <c r="D41" i="1"/>
  <c r="D38" i="1"/>
  <c r="D31" i="1"/>
  <c r="D25" i="1"/>
  <c r="D17" i="1"/>
  <c r="D9" i="1"/>
  <c r="I17" i="8"/>
  <c r="I16" i="8"/>
  <c r="I15" i="8"/>
  <c r="I14" i="8"/>
  <c r="F14" i="7"/>
  <c r="I14" i="7" s="1"/>
  <c r="I155" i="7"/>
  <c r="I156" i="7"/>
  <c r="I157" i="7"/>
  <c r="I158" i="7"/>
  <c r="I159" i="7"/>
  <c r="I154" i="7"/>
  <c r="I151" i="7"/>
  <c r="I152" i="7"/>
  <c r="I150" i="7"/>
  <c r="I149" i="7"/>
  <c r="I147" i="7"/>
  <c r="I148" i="7"/>
  <c r="I146" i="7"/>
  <c r="I145" i="7"/>
  <c r="I88" i="7"/>
  <c r="I78" i="7"/>
  <c r="I74" i="7"/>
  <c r="I72" i="7"/>
  <c r="I67" i="7"/>
  <c r="I63" i="7"/>
  <c r="I60" i="7"/>
  <c r="I59" i="7"/>
  <c r="I52" i="7"/>
  <c r="I51" i="7"/>
  <c r="I47" i="7"/>
  <c r="I40" i="7"/>
  <c r="I39" i="7"/>
  <c r="I41" i="7"/>
  <c r="I42" i="7"/>
  <c r="I43" i="7"/>
  <c r="I44" i="7"/>
  <c r="I45" i="7"/>
  <c r="I46" i="7"/>
  <c r="I48" i="7"/>
  <c r="I53" i="7"/>
  <c r="I54" i="7"/>
  <c r="I55" i="7"/>
  <c r="I56" i="7"/>
  <c r="I58" i="7"/>
  <c r="I61" i="7"/>
  <c r="I62" i="7"/>
  <c r="I64" i="7"/>
  <c r="I65" i="7"/>
  <c r="I66" i="7"/>
  <c r="I68" i="7"/>
  <c r="I69" i="7"/>
  <c r="I70" i="7"/>
  <c r="I71" i="7"/>
  <c r="I73" i="7"/>
  <c r="I75" i="7"/>
  <c r="I77" i="7"/>
  <c r="I79" i="7"/>
  <c r="I80" i="7"/>
  <c r="I81" i="7"/>
  <c r="I82" i="7"/>
  <c r="J14" i="5"/>
  <c r="F11" i="9"/>
  <c r="D19" i="2"/>
  <c r="E19" i="2"/>
  <c r="F19" i="2"/>
  <c r="F34" i="7"/>
  <c r="I34" i="7" s="1"/>
  <c r="H38" i="5" l="1"/>
  <c r="E38" i="5"/>
  <c r="F51" i="4"/>
  <c r="H17" i="2"/>
  <c r="G32" i="9" l="1"/>
  <c r="J32" i="9" s="1"/>
  <c r="G31" i="9"/>
  <c r="J31" i="9" s="1"/>
  <c r="G30" i="9"/>
  <c r="J30" i="9" s="1"/>
  <c r="I29" i="9"/>
  <c r="H29" i="9"/>
  <c r="G29" i="9"/>
  <c r="J29" i="9" s="1"/>
  <c r="F29" i="9"/>
  <c r="E29" i="9"/>
  <c r="G28" i="9"/>
  <c r="J28" i="9" s="1"/>
  <c r="G27" i="9"/>
  <c r="J27" i="9" s="1"/>
  <c r="G26" i="9"/>
  <c r="J26" i="9" s="1"/>
  <c r="I25" i="9"/>
  <c r="H25" i="9"/>
  <c r="G25" i="9"/>
  <c r="J25" i="9" s="1"/>
  <c r="F25" i="9"/>
  <c r="E25" i="9"/>
  <c r="G24" i="9"/>
  <c r="J24" i="9" s="1"/>
  <c r="G23" i="9"/>
  <c r="J23" i="9" s="1"/>
  <c r="F22" i="9"/>
  <c r="E22" i="9"/>
  <c r="J21" i="9"/>
  <c r="G20" i="9"/>
  <c r="J20" i="9" s="1"/>
  <c r="G19" i="9"/>
  <c r="J19" i="9" s="1"/>
  <c r="J18" i="9"/>
  <c r="G18" i="9"/>
  <c r="I17" i="9"/>
  <c r="H17" i="9"/>
  <c r="F17" i="9"/>
  <c r="G17" i="9" s="1"/>
  <c r="J17" i="9" s="1"/>
  <c r="E17" i="9"/>
  <c r="G16" i="9"/>
  <c r="J16" i="9" s="1"/>
  <c r="G15" i="9"/>
  <c r="J15" i="9" s="1"/>
  <c r="J14" i="9"/>
  <c r="G14" i="9"/>
  <c r="I13" i="9"/>
  <c r="H13" i="9"/>
  <c r="F13" i="9"/>
  <c r="G13" i="9" s="1"/>
  <c r="J13" i="9" s="1"/>
  <c r="E13" i="9"/>
  <c r="G12" i="9"/>
  <c r="J12" i="9" s="1"/>
  <c r="I10" i="9"/>
  <c r="G11" i="9"/>
  <c r="J11" i="9" s="1"/>
  <c r="F10" i="9"/>
  <c r="F33" i="9" s="1"/>
  <c r="E10" i="9"/>
  <c r="H10" i="9"/>
  <c r="J83" i="6"/>
  <c r="G83" i="6"/>
  <c r="J82" i="6"/>
  <c r="G82" i="6"/>
  <c r="G81" i="6"/>
  <c r="J81" i="6" s="1"/>
  <c r="J80" i="6"/>
  <c r="G80" i="6"/>
  <c r="I79" i="6"/>
  <c r="H79" i="6"/>
  <c r="F79" i="6"/>
  <c r="G79" i="6" s="1"/>
  <c r="J79" i="6" s="1"/>
  <c r="E79" i="6"/>
  <c r="J77" i="6"/>
  <c r="G77" i="6"/>
  <c r="G76" i="6"/>
  <c r="J76" i="6" s="1"/>
  <c r="J75" i="6"/>
  <c r="G75" i="6"/>
  <c r="J74" i="6"/>
  <c r="G74" i="6"/>
  <c r="J73" i="6"/>
  <c r="G73" i="6"/>
  <c r="J72" i="6"/>
  <c r="G72" i="6"/>
  <c r="J71" i="6"/>
  <c r="G71" i="6"/>
  <c r="G70" i="6"/>
  <c r="J70" i="6" s="1"/>
  <c r="J69" i="6"/>
  <c r="G69" i="6"/>
  <c r="I68" i="6"/>
  <c r="H68" i="6"/>
  <c r="F68" i="6"/>
  <c r="G68" i="6" s="1"/>
  <c r="J68" i="6" s="1"/>
  <c r="E68" i="6"/>
  <c r="J66" i="6"/>
  <c r="G66" i="6"/>
  <c r="G65" i="6"/>
  <c r="J65" i="6" s="1"/>
  <c r="J64" i="6"/>
  <c r="G64" i="6"/>
  <c r="J63" i="6"/>
  <c r="G63" i="6"/>
  <c r="J62" i="6"/>
  <c r="G62" i="6"/>
  <c r="J61" i="6"/>
  <c r="G61" i="6"/>
  <c r="J60" i="6"/>
  <c r="G60" i="6"/>
  <c r="I59" i="6"/>
  <c r="I48" i="6" s="1"/>
  <c r="H59" i="6"/>
  <c r="H48" i="6" s="1"/>
  <c r="F59" i="6"/>
  <c r="E59" i="6"/>
  <c r="G59" i="6" s="1"/>
  <c r="J59" i="6" s="1"/>
  <c r="J57" i="6"/>
  <c r="G57" i="6"/>
  <c r="J56" i="6"/>
  <c r="G56" i="6"/>
  <c r="J55" i="6"/>
  <c r="G55" i="6"/>
  <c r="G54" i="6"/>
  <c r="J54" i="6" s="1"/>
  <c r="J53" i="6"/>
  <c r="G53" i="6"/>
  <c r="J52" i="6"/>
  <c r="G52" i="6"/>
  <c r="J51" i="6"/>
  <c r="G51" i="6"/>
  <c r="J50" i="6"/>
  <c r="G50" i="6"/>
  <c r="I49" i="6"/>
  <c r="H49" i="6"/>
  <c r="F49" i="6"/>
  <c r="F48" i="6" s="1"/>
  <c r="E49" i="6"/>
  <c r="E48" i="6" s="1"/>
  <c r="G48" i="6" s="1"/>
  <c r="J48" i="6" s="1"/>
  <c r="J46" i="6"/>
  <c r="G46" i="6"/>
  <c r="G45" i="6"/>
  <c r="J45" i="6" s="1"/>
  <c r="J44" i="6"/>
  <c r="G44" i="6"/>
  <c r="J43" i="6"/>
  <c r="G43" i="6"/>
  <c r="I42" i="6"/>
  <c r="H42" i="6"/>
  <c r="F42" i="6"/>
  <c r="G42" i="6" s="1"/>
  <c r="J42" i="6" s="1"/>
  <c r="E42" i="6"/>
  <c r="G40" i="6"/>
  <c r="J40" i="6" s="1"/>
  <c r="J39" i="6"/>
  <c r="G39" i="6"/>
  <c r="J38" i="6"/>
  <c r="G38" i="6"/>
  <c r="J37" i="6"/>
  <c r="G37" i="6"/>
  <c r="J36" i="6"/>
  <c r="G36" i="6"/>
  <c r="J35" i="6"/>
  <c r="G35" i="6"/>
  <c r="G34" i="6"/>
  <c r="J34" i="6" s="1"/>
  <c r="J33" i="6"/>
  <c r="G33" i="6"/>
  <c r="J32" i="6"/>
  <c r="G32" i="6"/>
  <c r="I31" i="6"/>
  <c r="H31" i="6"/>
  <c r="F31" i="6"/>
  <c r="G31" i="6" s="1"/>
  <c r="J31" i="6" s="1"/>
  <c r="E31" i="6"/>
  <c r="G29" i="6"/>
  <c r="J29" i="6" s="1"/>
  <c r="J28" i="6"/>
  <c r="G28" i="6"/>
  <c r="I22" i="6"/>
  <c r="G27" i="6"/>
  <c r="J27" i="6" s="1"/>
  <c r="E22" i="6"/>
  <c r="J26" i="6"/>
  <c r="G26" i="6"/>
  <c r="G25" i="6"/>
  <c r="J25" i="6" s="1"/>
  <c r="J24" i="6"/>
  <c r="G24" i="6"/>
  <c r="J23" i="6"/>
  <c r="G23" i="6"/>
  <c r="H22" i="6"/>
  <c r="G20" i="6"/>
  <c r="J20" i="6" s="1"/>
  <c r="J19" i="6"/>
  <c r="G19" i="6"/>
  <c r="J18" i="6"/>
  <c r="G18" i="6"/>
  <c r="J17" i="6"/>
  <c r="G17" i="6"/>
  <c r="J16" i="6"/>
  <c r="G16" i="6"/>
  <c r="J15" i="6"/>
  <c r="G15" i="6"/>
  <c r="G14" i="6"/>
  <c r="J14" i="6" s="1"/>
  <c r="J13" i="6"/>
  <c r="G13" i="6"/>
  <c r="I12" i="6"/>
  <c r="H12" i="6"/>
  <c r="F12" i="6"/>
  <c r="G12" i="6" s="1"/>
  <c r="J12" i="6" s="1"/>
  <c r="E12" i="6"/>
  <c r="F31" i="8"/>
  <c r="F30" i="8"/>
  <c r="G30" i="8" s="1"/>
  <c r="H30" i="8" s="1"/>
  <c r="F29" i="8"/>
  <c r="G29" i="8" s="1"/>
  <c r="F28" i="8"/>
  <c r="F27" i="8"/>
  <c r="G27" i="8" s="1"/>
  <c r="H27" i="8" s="1"/>
  <c r="F26" i="8"/>
  <c r="G26" i="8" s="1"/>
  <c r="F25" i="8"/>
  <c r="F24" i="8"/>
  <c r="G24" i="8" s="1"/>
  <c r="E22" i="8"/>
  <c r="D22" i="8"/>
  <c r="F22" i="8" s="1"/>
  <c r="F20" i="8"/>
  <c r="I20" i="8" s="1"/>
  <c r="F19" i="8"/>
  <c r="I19" i="8" s="1"/>
  <c r="F18" i="8"/>
  <c r="I18" i="8" s="1"/>
  <c r="F17" i="8"/>
  <c r="F16" i="8"/>
  <c r="F15" i="8"/>
  <c r="F14" i="8"/>
  <c r="H11" i="8"/>
  <c r="E11" i="8"/>
  <c r="E33" i="8" s="1"/>
  <c r="F13" i="8"/>
  <c r="I13" i="8" s="1"/>
  <c r="G11" i="8"/>
  <c r="F160" i="7"/>
  <c r="I160" i="7" s="1"/>
  <c r="F159" i="7"/>
  <c r="F158" i="7"/>
  <c r="F157" i="7"/>
  <c r="F156" i="7"/>
  <c r="F155" i="7"/>
  <c r="F154" i="7"/>
  <c r="H153" i="7"/>
  <c r="G153" i="7"/>
  <c r="E153" i="7"/>
  <c r="F153" i="7" s="1"/>
  <c r="D153" i="7"/>
  <c r="F152" i="7"/>
  <c r="F151" i="7"/>
  <c r="F150" i="7"/>
  <c r="H149" i="7"/>
  <c r="G149" i="7"/>
  <c r="F149" i="7"/>
  <c r="E149" i="7"/>
  <c r="D149" i="7"/>
  <c r="F148" i="7"/>
  <c r="F147" i="7"/>
  <c r="F146" i="7"/>
  <c r="F145" i="7"/>
  <c r="F144" i="7"/>
  <c r="I144" i="7" s="1"/>
  <c r="I143" i="7"/>
  <c r="F143" i="7"/>
  <c r="I142" i="7"/>
  <c r="F142" i="7"/>
  <c r="F141" i="7"/>
  <c r="I141" i="7" s="1"/>
  <c r="H140" i="7"/>
  <c r="G140" i="7"/>
  <c r="E140" i="7"/>
  <c r="D140" i="7"/>
  <c r="F140" i="7" s="1"/>
  <c r="I140" i="7" s="1"/>
  <c r="I139" i="7"/>
  <c r="F139" i="7"/>
  <c r="I138" i="7"/>
  <c r="F138" i="7"/>
  <c r="F137" i="7"/>
  <c r="I137" i="7" s="1"/>
  <c r="H136" i="7"/>
  <c r="G136" i="7"/>
  <c r="E136" i="7"/>
  <c r="D136" i="7"/>
  <c r="F136" i="7" s="1"/>
  <c r="I136" i="7" s="1"/>
  <c r="I135" i="7"/>
  <c r="F135" i="7"/>
  <c r="I134" i="7"/>
  <c r="F134" i="7"/>
  <c r="F133" i="7"/>
  <c r="I133" i="7" s="1"/>
  <c r="F132" i="7"/>
  <c r="I132" i="7" s="1"/>
  <c r="F131" i="7"/>
  <c r="I131" i="7" s="1"/>
  <c r="F130" i="7"/>
  <c r="I130" i="7" s="1"/>
  <c r="I129" i="7"/>
  <c r="F129" i="7"/>
  <c r="I128" i="7"/>
  <c r="F128" i="7"/>
  <c r="F127" i="7"/>
  <c r="I127" i="7" s="1"/>
  <c r="H126" i="7"/>
  <c r="G126" i="7"/>
  <c r="E126" i="7"/>
  <c r="D126" i="7"/>
  <c r="F126" i="7" s="1"/>
  <c r="I126" i="7" s="1"/>
  <c r="I125" i="7"/>
  <c r="F125" i="7"/>
  <c r="I124" i="7"/>
  <c r="F124" i="7"/>
  <c r="F123" i="7"/>
  <c r="I123" i="7" s="1"/>
  <c r="F122" i="7"/>
  <c r="I122" i="7" s="1"/>
  <c r="F121" i="7"/>
  <c r="I121" i="7" s="1"/>
  <c r="F120" i="7"/>
  <c r="I120" i="7" s="1"/>
  <c r="I119" i="7"/>
  <c r="F119" i="7"/>
  <c r="I118" i="7"/>
  <c r="F118" i="7"/>
  <c r="F117" i="7"/>
  <c r="I117" i="7" s="1"/>
  <c r="H116" i="7"/>
  <c r="G116" i="7"/>
  <c r="E116" i="7"/>
  <c r="D116" i="7"/>
  <c r="F116" i="7" s="1"/>
  <c r="I116" i="7" s="1"/>
  <c r="I115" i="7"/>
  <c r="F115" i="7"/>
  <c r="I114" i="7"/>
  <c r="F114" i="7"/>
  <c r="F113" i="7"/>
  <c r="I113" i="7" s="1"/>
  <c r="F112" i="7"/>
  <c r="I112" i="7" s="1"/>
  <c r="F111" i="7"/>
  <c r="I111" i="7" s="1"/>
  <c r="F110" i="7"/>
  <c r="I110" i="7" s="1"/>
  <c r="I109" i="7"/>
  <c r="F109" i="7"/>
  <c r="I108" i="7"/>
  <c r="F108" i="7"/>
  <c r="F107" i="7"/>
  <c r="I107" i="7" s="1"/>
  <c r="H106" i="7"/>
  <c r="G106" i="7"/>
  <c r="E106" i="7"/>
  <c r="D106" i="7"/>
  <c r="F106" i="7" s="1"/>
  <c r="I106" i="7" s="1"/>
  <c r="I105" i="7"/>
  <c r="F105" i="7"/>
  <c r="I104" i="7"/>
  <c r="F104" i="7"/>
  <c r="F103" i="7"/>
  <c r="I103" i="7" s="1"/>
  <c r="F102" i="7"/>
  <c r="I102" i="7" s="1"/>
  <c r="F101" i="7"/>
  <c r="I101" i="7" s="1"/>
  <c r="F100" i="7"/>
  <c r="I100" i="7" s="1"/>
  <c r="I99" i="7"/>
  <c r="F99" i="7"/>
  <c r="I98" i="7"/>
  <c r="F98" i="7"/>
  <c r="F97" i="7"/>
  <c r="I97" i="7" s="1"/>
  <c r="H96" i="7"/>
  <c r="G96" i="7"/>
  <c r="E96" i="7"/>
  <c r="D96" i="7"/>
  <c r="F96" i="7" s="1"/>
  <c r="I96" i="7" s="1"/>
  <c r="I95" i="7"/>
  <c r="F95" i="7"/>
  <c r="I94" i="7"/>
  <c r="F94" i="7"/>
  <c r="F93" i="7"/>
  <c r="I93" i="7" s="1"/>
  <c r="F92" i="7"/>
  <c r="I92" i="7" s="1"/>
  <c r="F91" i="7"/>
  <c r="I91" i="7" s="1"/>
  <c r="F90" i="7"/>
  <c r="I90" i="7" s="1"/>
  <c r="I89" i="7"/>
  <c r="F89" i="7"/>
  <c r="H88" i="7"/>
  <c r="G88" i="7"/>
  <c r="E88" i="7"/>
  <c r="D88" i="7"/>
  <c r="D87" i="7" s="1"/>
  <c r="H76" i="7"/>
  <c r="F83" i="7"/>
  <c r="I83" i="7" s="1"/>
  <c r="F82" i="7"/>
  <c r="F81" i="7"/>
  <c r="F80" i="7"/>
  <c r="F79" i="7"/>
  <c r="F78" i="7"/>
  <c r="F77" i="7"/>
  <c r="G76" i="7"/>
  <c r="E76" i="7"/>
  <c r="D76" i="7"/>
  <c r="F75" i="7"/>
  <c r="F74" i="7"/>
  <c r="F73" i="7"/>
  <c r="H72" i="7"/>
  <c r="G72" i="7"/>
  <c r="E72" i="7"/>
  <c r="D72" i="7"/>
  <c r="F72" i="7" s="1"/>
  <c r="F71" i="7"/>
  <c r="F70" i="7"/>
  <c r="F69" i="7"/>
  <c r="F68" i="7"/>
  <c r="F67" i="7"/>
  <c r="F66" i="7"/>
  <c r="F65" i="7"/>
  <c r="F64" i="7"/>
  <c r="H63" i="7"/>
  <c r="G63" i="7"/>
  <c r="E63" i="7"/>
  <c r="F63" i="7" s="1"/>
  <c r="D63" i="7"/>
  <c r="F62" i="7"/>
  <c r="H61" i="7"/>
  <c r="H59" i="7" s="1"/>
  <c r="F61" i="7"/>
  <c r="F60" i="7"/>
  <c r="G59" i="7"/>
  <c r="F59" i="7"/>
  <c r="E59" i="7"/>
  <c r="D59" i="7"/>
  <c r="F58" i="7"/>
  <c r="H57" i="7"/>
  <c r="F57" i="7"/>
  <c r="I57" i="7" s="1"/>
  <c r="F56" i="7"/>
  <c r="F55" i="7"/>
  <c r="F54" i="7"/>
  <c r="F53" i="7"/>
  <c r="F52" i="7"/>
  <c r="H51" i="7"/>
  <c r="F51" i="7"/>
  <c r="H50" i="7"/>
  <c r="F50" i="7"/>
  <c r="I50" i="7" s="1"/>
  <c r="E49" i="7"/>
  <c r="G49" i="7"/>
  <c r="D49" i="7"/>
  <c r="F48" i="7"/>
  <c r="F47" i="7"/>
  <c r="F46" i="7"/>
  <c r="F45" i="7"/>
  <c r="F44" i="7"/>
  <c r="F43" i="7"/>
  <c r="F42" i="7"/>
  <c r="F41" i="7"/>
  <c r="F40" i="7"/>
  <c r="H39" i="7"/>
  <c r="G39" i="7"/>
  <c r="E39" i="7"/>
  <c r="D39" i="7"/>
  <c r="F39" i="7" s="1"/>
  <c r="F38" i="7"/>
  <c r="I38" i="7" s="1"/>
  <c r="F37" i="7"/>
  <c r="I37" i="7" s="1"/>
  <c r="F36" i="7"/>
  <c r="I36" i="7" s="1"/>
  <c r="F35" i="7"/>
  <c r="I35" i="7" s="1"/>
  <c r="F33" i="7"/>
  <c r="I33" i="7" s="1"/>
  <c r="F32" i="7"/>
  <c r="I32" i="7" s="1"/>
  <c r="F31" i="7"/>
  <c r="I31" i="7" s="1"/>
  <c r="F30" i="7"/>
  <c r="I30" i="7" s="1"/>
  <c r="G29" i="7"/>
  <c r="D29" i="7"/>
  <c r="F28" i="7"/>
  <c r="I28" i="7" s="1"/>
  <c r="F27" i="7"/>
  <c r="I27" i="7" s="1"/>
  <c r="F26" i="7"/>
  <c r="I26" i="7" s="1"/>
  <c r="F25" i="7"/>
  <c r="I25" i="7" s="1"/>
  <c r="F24" i="7"/>
  <c r="I24" i="7" s="1"/>
  <c r="F23" i="7"/>
  <c r="I23" i="7" s="1"/>
  <c r="F22" i="7"/>
  <c r="I22" i="7" s="1"/>
  <c r="F21" i="7"/>
  <c r="I21" i="7" s="1"/>
  <c r="F20" i="7"/>
  <c r="I20" i="7" s="1"/>
  <c r="E19" i="7"/>
  <c r="F18" i="7"/>
  <c r="I18" i="7" s="1"/>
  <c r="F17" i="7"/>
  <c r="I17" i="7" s="1"/>
  <c r="F16" i="7"/>
  <c r="I16" i="7" s="1"/>
  <c r="F15" i="7"/>
  <c r="I15" i="7" s="1"/>
  <c r="E11" i="7"/>
  <c r="F13" i="7"/>
  <c r="I13" i="7" s="1"/>
  <c r="F12" i="7"/>
  <c r="I12" i="7" s="1"/>
  <c r="G11" i="7"/>
  <c r="D11" i="7"/>
  <c r="I76" i="5"/>
  <c r="H76" i="5"/>
  <c r="G76" i="5"/>
  <c r="J76" i="5" s="1"/>
  <c r="F76" i="5"/>
  <c r="E76" i="5"/>
  <c r="J75" i="5"/>
  <c r="G75" i="5"/>
  <c r="G74" i="5"/>
  <c r="J74" i="5" s="1"/>
  <c r="G69" i="5"/>
  <c r="J69" i="5" s="1"/>
  <c r="I68" i="5"/>
  <c r="H68" i="5"/>
  <c r="G68" i="5"/>
  <c r="J68" i="5" s="1"/>
  <c r="F68" i="5"/>
  <c r="E68" i="5"/>
  <c r="H66" i="5"/>
  <c r="J64" i="5"/>
  <c r="G64" i="5"/>
  <c r="G63" i="5"/>
  <c r="J63" i="5" s="1"/>
  <c r="G62" i="5"/>
  <c r="J62" i="5" s="1"/>
  <c r="G61" i="5"/>
  <c r="J61" i="5" s="1"/>
  <c r="I60" i="5"/>
  <c r="H60" i="5"/>
  <c r="F60" i="5"/>
  <c r="G60" i="5" s="1"/>
  <c r="J60" i="5" s="1"/>
  <c r="E60" i="5"/>
  <c r="G59" i="5"/>
  <c r="J59" i="5" s="1"/>
  <c r="G58" i="5"/>
  <c r="J58" i="5" s="1"/>
  <c r="G57" i="5"/>
  <c r="J57" i="5" s="1"/>
  <c r="G56" i="5"/>
  <c r="J56" i="5" s="1"/>
  <c r="I55" i="5"/>
  <c r="H55" i="5"/>
  <c r="F55" i="5"/>
  <c r="E55" i="5"/>
  <c r="G55" i="5" s="1"/>
  <c r="J55" i="5" s="1"/>
  <c r="G54" i="5"/>
  <c r="J54" i="5" s="1"/>
  <c r="G53" i="5"/>
  <c r="J53" i="5" s="1"/>
  <c r="G52" i="5"/>
  <c r="J52" i="5" s="1"/>
  <c r="G51" i="5"/>
  <c r="J51" i="5" s="1"/>
  <c r="J50" i="5"/>
  <c r="G50" i="5"/>
  <c r="G49" i="5"/>
  <c r="J49" i="5" s="1"/>
  <c r="G48" i="5"/>
  <c r="J48" i="5" s="1"/>
  <c r="G47" i="5"/>
  <c r="J47" i="5" s="1"/>
  <c r="I46" i="5"/>
  <c r="I66" i="5" s="1"/>
  <c r="H46" i="5"/>
  <c r="F46" i="5"/>
  <c r="F66" i="5" s="1"/>
  <c r="E46" i="5"/>
  <c r="E66" i="5" s="1"/>
  <c r="G66" i="5" s="1"/>
  <c r="J66" i="5" s="1"/>
  <c r="J43" i="5"/>
  <c r="I40" i="5"/>
  <c r="I38" i="5" s="1"/>
  <c r="G40" i="5"/>
  <c r="J40" i="5" s="1"/>
  <c r="J39" i="5"/>
  <c r="G39" i="5"/>
  <c r="F38" i="5"/>
  <c r="F42" i="5" s="1"/>
  <c r="G42" i="5" s="1"/>
  <c r="J42" i="5" s="1"/>
  <c r="G37" i="5"/>
  <c r="J37" i="5" s="1"/>
  <c r="I36" i="5"/>
  <c r="H36" i="5"/>
  <c r="F36" i="5"/>
  <c r="E36" i="5"/>
  <c r="G36" i="5" s="1"/>
  <c r="J36" i="5" s="1"/>
  <c r="G35" i="5"/>
  <c r="J35" i="5" s="1"/>
  <c r="G34" i="5"/>
  <c r="J34" i="5" s="1"/>
  <c r="G33" i="5"/>
  <c r="J33" i="5" s="1"/>
  <c r="J32" i="5"/>
  <c r="G32" i="5"/>
  <c r="G31" i="5"/>
  <c r="J31" i="5" s="1"/>
  <c r="G30" i="5"/>
  <c r="J30" i="5" s="1"/>
  <c r="I29" i="5"/>
  <c r="H29" i="5"/>
  <c r="H71" i="5" s="1"/>
  <c r="G29" i="5"/>
  <c r="J29" i="5" s="1"/>
  <c r="F29" i="5"/>
  <c r="E29" i="5"/>
  <c r="J28" i="5"/>
  <c r="G28" i="5"/>
  <c r="G27" i="5"/>
  <c r="J27" i="5" s="1"/>
  <c r="G26" i="5"/>
  <c r="J26" i="5" s="1"/>
  <c r="G25" i="5"/>
  <c r="J25" i="5" s="1"/>
  <c r="G24" i="5"/>
  <c r="J24" i="5" s="1"/>
  <c r="G23" i="5"/>
  <c r="J23" i="5" s="1"/>
  <c r="J22" i="5"/>
  <c r="G22" i="5"/>
  <c r="G21" i="5"/>
  <c r="J21" i="5" s="1"/>
  <c r="G20" i="5"/>
  <c r="J20" i="5" s="1"/>
  <c r="G19" i="5"/>
  <c r="J19" i="5" s="1"/>
  <c r="G18" i="5"/>
  <c r="J18" i="5" s="1"/>
  <c r="I17" i="5"/>
  <c r="H17" i="5"/>
  <c r="F17" i="5"/>
  <c r="E17" i="5"/>
  <c r="G16" i="5"/>
  <c r="J16" i="5" s="1"/>
  <c r="G15" i="5"/>
  <c r="J15" i="5" s="1"/>
  <c r="G14" i="5"/>
  <c r="G13" i="5"/>
  <c r="J13" i="5" s="1"/>
  <c r="J12" i="5"/>
  <c r="G12" i="5"/>
  <c r="J11" i="5"/>
  <c r="G11" i="5"/>
  <c r="G10" i="5"/>
  <c r="J10" i="5" s="1"/>
  <c r="G67" i="4"/>
  <c r="F67" i="4"/>
  <c r="F75" i="4" s="1"/>
  <c r="F76" i="4" s="1"/>
  <c r="E67" i="4"/>
  <c r="F58" i="4"/>
  <c r="G58" i="4" s="1"/>
  <c r="F56" i="4"/>
  <c r="G56" i="4" s="1"/>
  <c r="E56" i="4"/>
  <c r="G54" i="4"/>
  <c r="F52" i="4"/>
  <c r="F60" i="4" s="1"/>
  <c r="E52" i="4"/>
  <c r="E51" i="4"/>
  <c r="G42" i="4"/>
  <c r="F42" i="4"/>
  <c r="E42" i="4"/>
  <c r="G38" i="4"/>
  <c r="G46" i="4" s="1"/>
  <c r="F38" i="4"/>
  <c r="F46" i="4" s="1"/>
  <c r="E38" i="4"/>
  <c r="G29" i="4"/>
  <c r="F29" i="4"/>
  <c r="E29" i="4"/>
  <c r="G18" i="4"/>
  <c r="F18" i="4"/>
  <c r="E18" i="4"/>
  <c r="G15" i="4"/>
  <c r="G14" i="4"/>
  <c r="F14" i="4"/>
  <c r="E14" i="4"/>
  <c r="G12" i="4"/>
  <c r="G11" i="4"/>
  <c r="G66" i="4" s="1"/>
  <c r="F9" i="4"/>
  <c r="E9" i="4"/>
  <c r="L17" i="3"/>
  <c r="L16" i="3"/>
  <c r="L15" i="3"/>
  <c r="L14" i="3"/>
  <c r="I14" i="3"/>
  <c r="H14" i="3"/>
  <c r="F14" i="3"/>
  <c r="L12" i="3"/>
  <c r="L11" i="3"/>
  <c r="L10" i="3"/>
  <c r="L9" i="3"/>
  <c r="I8" i="3"/>
  <c r="I20" i="3" s="1"/>
  <c r="H8" i="3"/>
  <c r="H20" i="3" s="1"/>
  <c r="F8" i="3"/>
  <c r="F20" i="3" s="1"/>
  <c r="H29" i="2"/>
  <c r="H28" i="2"/>
  <c r="H27" i="2"/>
  <c r="G26" i="2"/>
  <c r="F26" i="2"/>
  <c r="E26" i="2"/>
  <c r="D26" i="2"/>
  <c r="H26" i="2" s="1"/>
  <c r="H24" i="2"/>
  <c r="H23" i="2"/>
  <c r="H22" i="2"/>
  <c r="G21" i="2"/>
  <c r="F21" i="2"/>
  <c r="H21" i="2" s="1"/>
  <c r="E21" i="2"/>
  <c r="D21" i="2"/>
  <c r="H16" i="2"/>
  <c r="H15" i="2"/>
  <c r="H14" i="2"/>
  <c r="H13" i="2"/>
  <c r="G13" i="2"/>
  <c r="F13" i="2"/>
  <c r="E13" i="2"/>
  <c r="E8" i="2" s="1"/>
  <c r="D13" i="2"/>
  <c r="H12" i="2"/>
  <c r="H11" i="2"/>
  <c r="H10" i="2"/>
  <c r="G9" i="2"/>
  <c r="G8" i="2" s="1"/>
  <c r="G19" i="2" s="1"/>
  <c r="F9" i="2"/>
  <c r="F8" i="2" s="1"/>
  <c r="E9" i="2"/>
  <c r="D9" i="2"/>
  <c r="D8" i="2" s="1"/>
  <c r="G76" i="1"/>
  <c r="F76" i="1"/>
  <c r="G69" i="1"/>
  <c r="G80" i="1" s="1"/>
  <c r="F69" i="1"/>
  <c r="G64" i="1"/>
  <c r="F64" i="1"/>
  <c r="D61" i="1"/>
  <c r="C61" i="1"/>
  <c r="G58" i="1"/>
  <c r="F58" i="1"/>
  <c r="I153" i="7" l="1"/>
  <c r="G38" i="5"/>
  <c r="J38" i="5" s="1"/>
  <c r="I11" i="6"/>
  <c r="I85" i="6" s="1"/>
  <c r="H11" i="6"/>
  <c r="H85" i="6" s="1"/>
  <c r="G87" i="7"/>
  <c r="G75" i="4"/>
  <c r="G76" i="4" s="1"/>
  <c r="E76" i="4"/>
  <c r="E46" i="4"/>
  <c r="E22" i="4"/>
  <c r="E23" i="4" s="1"/>
  <c r="E24" i="4" s="1"/>
  <c r="E33" i="4" s="1"/>
  <c r="G47" i="1"/>
  <c r="G60" i="1" s="1"/>
  <c r="G82" i="1" s="1"/>
  <c r="H87" i="7"/>
  <c r="E60" i="4"/>
  <c r="E61" i="4" s="1"/>
  <c r="F22" i="4"/>
  <c r="F23" i="4" s="1"/>
  <c r="F24" i="4" s="1"/>
  <c r="F33" i="4" s="1"/>
  <c r="D47" i="1"/>
  <c r="D63" i="1" s="1"/>
  <c r="F76" i="7"/>
  <c r="I76" i="7" s="1"/>
  <c r="F49" i="7"/>
  <c r="I49" i="7" s="1"/>
  <c r="F71" i="5"/>
  <c r="E42" i="5"/>
  <c r="E71" i="5" s="1"/>
  <c r="F80" i="1"/>
  <c r="C47" i="1"/>
  <c r="C63" i="1" s="1"/>
  <c r="E87" i="7"/>
  <c r="F87" i="7" s="1"/>
  <c r="H49" i="7"/>
  <c r="H29" i="7"/>
  <c r="D10" i="7"/>
  <c r="D162" i="7" s="1"/>
  <c r="G10" i="7"/>
  <c r="F19" i="7"/>
  <c r="I19" i="7" s="1"/>
  <c r="H11" i="7"/>
  <c r="F11" i="7"/>
  <c r="I11" i="7" s="1"/>
  <c r="I71" i="5"/>
  <c r="F47" i="1"/>
  <c r="F60" i="1" s="1"/>
  <c r="H22" i="9"/>
  <c r="I33" i="9" s="1"/>
  <c r="H33" i="9"/>
  <c r="J33" i="9" s="1"/>
  <c r="E33" i="9"/>
  <c r="G33" i="9" s="1"/>
  <c r="G10" i="9"/>
  <c r="J10" i="9" s="1"/>
  <c r="G22" i="9"/>
  <c r="E11" i="6"/>
  <c r="F22" i="6"/>
  <c r="F11" i="6" s="1"/>
  <c r="F85" i="6" s="1"/>
  <c r="G49" i="6"/>
  <c r="J49" i="6" s="1"/>
  <c r="I29" i="8"/>
  <c r="H29" i="8"/>
  <c r="I31" i="8"/>
  <c r="F11" i="8"/>
  <c r="I11" i="8" s="1"/>
  <c r="I25" i="8"/>
  <c r="I26" i="8"/>
  <c r="H26" i="8"/>
  <c r="G22" i="8"/>
  <c r="G33" i="8" s="1"/>
  <c r="H24" i="8"/>
  <c r="I28" i="8"/>
  <c r="I24" i="8"/>
  <c r="I27" i="8"/>
  <c r="I30" i="8"/>
  <c r="D11" i="8"/>
  <c r="G25" i="8"/>
  <c r="G28" i="8"/>
  <c r="G31" i="8"/>
  <c r="H25" i="8"/>
  <c r="H28" i="8"/>
  <c r="H31" i="8"/>
  <c r="E29" i="7"/>
  <c r="F29" i="7" s="1"/>
  <c r="I29" i="7" s="1"/>
  <c r="F88" i="7"/>
  <c r="G17" i="5"/>
  <c r="J17" i="5" s="1"/>
  <c r="G46" i="5"/>
  <c r="J46" i="5" s="1"/>
  <c r="G10" i="4"/>
  <c r="G9" i="4" s="1"/>
  <c r="F61" i="4"/>
  <c r="L8" i="3"/>
  <c r="L20" i="3" s="1"/>
  <c r="H8" i="2"/>
  <c r="H19" i="2" s="1"/>
  <c r="H9" i="2"/>
  <c r="I87" i="7" l="1"/>
  <c r="D33" i="8"/>
  <c r="F33" i="8" s="1"/>
  <c r="H10" i="7"/>
  <c r="H162" i="7" s="1"/>
  <c r="G162" i="7"/>
  <c r="F82" i="1"/>
  <c r="G22" i="6"/>
  <c r="J22" i="6" s="1"/>
  <c r="I22" i="9"/>
  <c r="E85" i="6"/>
  <c r="G85" i="6" s="1"/>
  <c r="J85" i="6" s="1"/>
  <c r="G11" i="6"/>
  <c r="J11" i="6" s="1"/>
  <c r="I22" i="8"/>
  <c r="H22" i="8"/>
  <c r="H33" i="8" s="1"/>
  <c r="E10" i="7"/>
  <c r="G71" i="5"/>
  <c r="J71" i="5" s="1"/>
  <c r="G22" i="4"/>
  <c r="G51" i="4"/>
  <c r="G60" i="4" s="1"/>
  <c r="G61" i="4" s="1"/>
  <c r="I33" i="8" l="1"/>
  <c r="G23" i="4"/>
  <c r="G24" i="4" s="1"/>
  <c r="G33" i="4" s="1"/>
  <c r="E162" i="7"/>
  <c r="F162" i="7" s="1"/>
  <c r="I162" i="7" s="1"/>
  <c r="F10" i="7"/>
  <c r="I10" i="7" s="1"/>
</calcChain>
</file>

<file path=xl/sharedStrings.xml><?xml version="1.0" encoding="utf-8"?>
<sst xmlns="http://schemas.openxmlformats.org/spreadsheetml/2006/main" count="717" uniqueCount="485">
  <si>
    <t>Formato 1 Estado de Situación Financiera Detallado - LDF</t>
  </si>
  <si>
    <t>Centro Regional de Formación Docente e Investigación Educativa</t>
  </si>
  <si>
    <t>Estado de Situación Financiera Detallado - LDF</t>
  </si>
  <si>
    <t>(PESOS)</t>
  </si>
  <si>
    <t>Concepto</t>
  </si>
  <si>
    <t xml:space="preserve">Concepto 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</si>
  <si>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</si>
  <si>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</si>
  <si>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</si>
  <si>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</si>
  <si>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</si>
  <si>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</si>
  <si>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</si>
  <si>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</si>
  <si>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</si>
  <si>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</si>
  <si>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</si>
  <si>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</si>
  <si>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</si>
  <si>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</si>
  <si>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</si>
  <si>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</si>
  <si>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</si>
  <si>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</si>
  <si>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</si>
  <si>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</si>
  <si>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</si>
  <si>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</si>
  <si>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</si>
  <si>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</si>
  <si>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</si>
  <si>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</si>
  <si>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</si>
  <si>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</si>
  <si>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</si>
  <si>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</si>
  <si>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</si>
  <si>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</si>
  <si>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</si>
  <si>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</si>
  <si>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</si>
  <si>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</si>
  <si>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</si>
  <si>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</si>
  <si>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</si>
  <si>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</si>
  <si>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</si>
  <si>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</si>
  <si>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</si>
  <si>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</si>
  <si>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</si>
  <si>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</si>
  <si>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</si>
  <si>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</si>
  <si>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</si>
  <si>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</si>
  <si>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</si>
  <si>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</si>
  <si>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</si>
  <si>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</si>
  <si>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</si>
  <si>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</si>
  <si>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</si>
  <si>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</si>
  <si>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</si>
  <si>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</si>
  <si>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</si>
  <si>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</si>
  <si>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</si>
  <si>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</si>
  <si>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</si>
  <si>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</si>
  <si>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</si>
  <si>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</si>
  <si>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</si>
  <si>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</si>
  <si>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</si>
  <si>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</si>
  <si>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</si>
  <si>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</si>
  <si>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</si>
  <si>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</si>
  <si>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</si>
  <si>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</si>
  <si>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</si>
  <si>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</si>
  <si>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</si>
  <si>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</si>
  <si>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</si>
  <si>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</si>
  <si>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</si>
  <si>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</si>
  <si>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</si>
  <si>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</si>
  <si>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</si>
  <si>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</si>
  <si>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</si>
  <si>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</si>
  <si>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</si>
  <si>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</si>
  <si>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</si>
  <si>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</si>
  <si>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</si>
  <si>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</si>
  <si>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</si>
  <si>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</si>
  <si>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</si>
  <si>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</si>
  <si>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</si>
  <si>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</si>
  <si>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</si>
  <si>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</si>
  <si>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</si>
  <si>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</si>
  <si>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</si>
  <si>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</si>
  <si>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</si>
  <si>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</si>
  <si>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</si>
  <si>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emisor”.</t>
  </si>
  <si>
    <t xml:space="preserve">     JEFE DEL DEPARTAMENTO DE</t>
  </si>
  <si>
    <t xml:space="preserve">      ADMINISTRACION Y FINANZAS</t>
  </si>
  <si>
    <t>Formato 2 Informe Analítico de la Deuda Pública y Otros Pasivos - LDF</t>
  </si>
  <si>
    <t>Informe Analítico de la Deuda Pública y Otros Pasivos - LDF</t>
  </si>
  <si>
    <t>Denominación de la Deuda Pública y Otros Pasivos ©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</si>
  <si>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</si>
  <si>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</si>
  <si>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</si>
  <si>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</si>
  <si>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</si>
  <si>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</si>
  <si>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</si>
  <si>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</si>
  <si>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</si>
  <si>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</si>
  <si>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</si>
  <si>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</si>
  <si>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</si>
  <si>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</si>
  <si>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</si>
  <si>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</si>
  <si>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</si>
  <si>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</si>
  <si>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</si>
  <si>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</si>
  <si>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</si>
  <si>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</si>
  <si>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</si>
  <si>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</si>
  <si>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</si>
  <si>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</si>
  <si>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</si>
  <si>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</si>
  <si>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
Contratado (l)</t>
  </si>
  <si>
    <t>Plazo Pactado
(m)</t>
  </si>
  <si>
    <t>Tasa de Interés
(n)</t>
  </si>
  <si>
    <t>Comisiones y Costos Relacionados (o)</t>
  </si>
  <si>
    <t>Tasa Efectiva
(p)</t>
  </si>
  <si>
    <t>6. Obligaciones a Corto Plazo (Informativo)</t>
  </si>
  <si>
    <t>A. Crédito 1</t>
  </si>
  <si>
    <t>B. Crédito 2</t>
  </si>
  <si>
    <t>C. Crédito XX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</si>
  <si>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RECTOR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</si>
  <si>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</si>
  <si>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</si>
  <si>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</si>
  <si>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</si>
  <si>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</si>
  <si>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</si>
  <si>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</si>
  <si>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</si>
  <si>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</si>
  <si>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</si>
  <si>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</si>
  <si>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</si>
  <si>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</si>
  <si>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</si>
  <si>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</si>
  <si>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</si>
  <si>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</si>
  <si>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</si>
  <si>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</si>
  <si>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</si>
  <si>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</si>
  <si>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         RECTOR</t>
  </si>
  <si>
    <t>Formato 4 Balance Presupuestario - LDF</t>
  </si>
  <si>
    <t>Balance Presupuestario - LDF</t>
  </si>
  <si>
    <t>(Pesos)</t>
  </si>
  <si>
    <t xml:space="preserve">Estimado / Aprobado </t>
  </si>
  <si>
    <t>Devengado</t>
  </si>
  <si>
    <t xml:space="preserve">Recaudado 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</si>
  <si>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</si>
  <si>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</si>
  <si>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</si>
  <si>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</si>
  <si>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Gotham Book"/>
      </rPr>
      <t>1</t>
    </r>
    <r>
      <rPr>
        <b/>
        <sz val="6"/>
        <color theme="1"/>
        <rFont val="Gotham Book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</si>
  <si>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</si>
  <si>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</si>
  <si>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</si>
  <si>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</si>
  <si>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</si>
  <si>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</si>
  <si>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</si>
  <si>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</si>
  <si>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</si>
  <si>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</si>
  <si>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</si>
  <si>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</si>
  <si>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</si>
  <si>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</si>
  <si>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</si>
  <si>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 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</si>
  <si>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</si>
  <si>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</si>
  <si>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</si>
  <si>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</si>
  <si>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</si>
  <si>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</si>
  <si>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</si>
  <si>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</si>
  <si>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</si>
  <si>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</si>
  <si>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</si>
  <si>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</si>
  <si>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</si>
  <si>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</si>
  <si>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</si>
  <si>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                                                                                                                                                              RECTOR</t>
  </si>
  <si>
    <t>Formato 5 Estado Analítico de Ingresos Detallado - LDF</t>
  </si>
  <si>
    <t>Estado Analítico de Ingresos Detallado - LDF</t>
  </si>
  <si>
    <t xml:space="preserve">Concepto
 </t>
  </si>
  <si>
    <t>Ingreso</t>
  </si>
  <si>
    <t xml:space="preserve">Diferencia </t>
  </si>
  <si>
    <t xml:space="preserve">Estimado 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</si>
  <si>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</si>
  <si>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</si>
  <si>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</si>
  <si>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</si>
  <si>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</si>
  <si>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</si>
  <si>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</si>
  <si>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</si>
  <si>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 xml:space="preserve"> </t>
  </si>
  <si>
    <t>E. Productos</t>
  </si>
  <si>
    <t>F. Aprovechamientos</t>
  </si>
  <si>
    <t>G. Ingresos por Ventas de Bienes y Servicios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</si>
  <si>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</si>
  <si>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</si>
  <si>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</si>
  <si>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</si>
  <si>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</si>
  <si>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</si>
  <si>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</si>
  <si>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</si>
  <si>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</si>
  <si>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</si>
  <si>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</si>
  <si>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</si>
  <si>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</si>
  <si>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</si>
  <si>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</si>
  <si>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</si>
  <si>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</si>
  <si>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</si>
  <si>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</si>
  <si>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</si>
  <si>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</si>
  <si>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</si>
  <si>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</si>
  <si>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</si>
  <si>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</si>
  <si>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</si>
  <si>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</si>
  <si>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</si>
  <si>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</si>
  <si>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</si>
  <si>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</si>
  <si>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</si>
  <si>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</si>
  <si>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</si>
  <si>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</si>
  <si>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</si>
  <si>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</si>
  <si>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</si>
  <si>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</si>
  <si>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</si>
  <si>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</si>
  <si>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</si>
  <si>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</si>
  <si>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</si>
  <si>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</si>
  <si>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</si>
  <si>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</si>
  <si>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</si>
  <si>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</si>
  <si>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</si>
  <si>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</si>
  <si>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</si>
  <si>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</si>
  <si>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</si>
  <si>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</t>
  </si>
  <si>
    <t>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</si>
  <si>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</si>
  <si>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</si>
  <si>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</si>
  <si>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</si>
  <si>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</si>
  <si>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</si>
  <si>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</si>
  <si>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</si>
  <si>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</si>
  <si>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</si>
  <si>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</si>
  <si>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</si>
  <si>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</si>
  <si>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</si>
  <si>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</si>
  <si>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</si>
  <si>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</si>
  <si>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</si>
  <si>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</si>
  <si>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</si>
  <si>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</si>
  <si>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</si>
  <si>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</si>
  <si>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</si>
  <si>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</si>
  <si>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</si>
  <si>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</si>
  <si>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</si>
  <si>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</si>
  <si>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</si>
  <si>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</si>
  <si>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</si>
  <si>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</si>
  <si>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</si>
  <si>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</si>
  <si>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</si>
  <si>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</si>
  <si>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</si>
  <si>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</si>
  <si>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</si>
  <si>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</si>
  <si>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</si>
  <si>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</si>
  <si>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</si>
  <si>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</si>
  <si>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</si>
  <si>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</si>
  <si>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</si>
  <si>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</si>
  <si>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</si>
  <si>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</si>
  <si>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</si>
  <si>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</si>
  <si>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</si>
  <si>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</si>
  <si>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</si>
  <si>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</si>
  <si>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</si>
  <si>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</si>
  <si>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</si>
  <si>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</si>
  <si>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</si>
  <si>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</si>
  <si>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</si>
  <si>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</si>
  <si>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</si>
  <si>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</si>
  <si>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</si>
  <si>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</si>
  <si>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</si>
  <si>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</si>
  <si>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</si>
  <si>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</si>
  <si>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</si>
  <si>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</si>
  <si>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</si>
  <si>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</si>
  <si>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</si>
  <si>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</si>
  <si>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</si>
  <si>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</si>
  <si>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</si>
  <si>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</si>
  <si>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</si>
  <si>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</t>
  </si>
  <si>
    <t>(Clasificación Administrativa)</t>
  </si>
  <si>
    <t>Clasificación Administrativa</t>
  </si>
  <si>
    <t>Concepto (c)</t>
  </si>
  <si>
    <t>I. Gasto No Etiquetado
(I=A+B+C+D+E+F+G+H)</t>
  </si>
  <si>
    <t>Centro Regional de Formacion Docente e Investigación Educativa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</si>
  <si>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</si>
  <si>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</si>
  <si>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</si>
  <si>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</si>
  <si>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</si>
  <si>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</si>
  <si>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</si>
  <si>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
(II=A+B+C+D+E+F+G+H)</t>
  </si>
  <si>
    <t>A. Dependencia o Unidad Administrativa 1</t>
  </si>
  <si>
    <t>Formato 6 c) Estado Analítico del Ejercicio del Presupuesto de Egresos Detallado - LDF</t>
  </si>
  <si>
    <t>(Clasificación Funcional)</t>
  </si>
  <si>
    <t>Clasificación Funcional (Finalidad y Función)</t>
  </si>
  <si>
    <t>Subejercicio (e)</t>
  </si>
  <si>
    <t>Aprobado (d)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</si>
  <si>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</si>
  <si>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</si>
  <si>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</si>
  <si>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</si>
  <si>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</si>
  <si>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</si>
  <si>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</si>
  <si>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</si>
  <si>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</si>
  <si>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</si>
  <si>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</si>
  <si>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</si>
  <si>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</si>
  <si>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</si>
  <si>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</si>
  <si>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</si>
  <si>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</si>
  <si>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</si>
  <si>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</si>
  <si>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</si>
  <si>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</si>
  <si>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</si>
  <si>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</si>
  <si>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</si>
  <si>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</si>
  <si>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</si>
  <si>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</si>
  <si>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</si>
  <si>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</si>
  <si>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</si>
  <si>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</si>
  <si>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</si>
  <si>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</si>
  <si>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</si>
  <si>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- LDF</t>
  </si>
  <si>
    <t>(Clasificación de Servicios Personales por Categoría)</t>
  </si>
  <si>
    <t xml:space="preserve">Subejercicio 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</si>
  <si>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</si>
  <si>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</si>
  <si>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</si>
  <si>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</si>
  <si>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</si>
  <si>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</si>
  <si>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</si>
  <si>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</si>
  <si>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</si>
  <si>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</si>
  <si>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</si>
  <si>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</si>
  <si>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</si>
  <si>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</si>
  <si>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ADMINISTRACION Y FINANZAS</t>
  </si>
  <si>
    <t>SECRETARIO ADMINISTRATIVO</t>
  </si>
  <si>
    <t xml:space="preserve">     JEFE DEL DEPARTAMENTO DE
    ADMINISTRACION Y FINANZAS</t>
  </si>
  <si>
    <t xml:space="preserve"> JEFE DEL DEPARTAMENTO DE ADMINISTRACION Y FINANZAS</t>
  </si>
  <si>
    <t xml:space="preserve">     JEFE DEL DEPARTAMENTO DE                                                             SECRETARIO ADMINISTRATIVO</t>
  </si>
  <si>
    <t>JEFE DEL DEPARTAMENTO DE
ADMINISTRACION Y FINANZAS</t>
  </si>
  <si>
    <t>RECTOR</t>
  </si>
  <si>
    <t xml:space="preserve">  </t>
  </si>
  <si>
    <t xml:space="preserve">  JEFE DEL DEPARTAMENTO DE
   ADMINISTRACION Y FINANZAS</t>
  </si>
  <si>
    <t xml:space="preserve">  JEFE DEL DEPARTAMENTO DE
 ADMINISTRACION Y FINANZAS</t>
  </si>
  <si>
    <t>Clasificación de Servicios Personales por Categoría</t>
  </si>
  <si>
    <t>L.C. FERNANDO ZIMBRON ROMERO</t>
  </si>
  <si>
    <t>L.C.F.P. CESAR ISRAEL LUNA TORRES</t>
  </si>
  <si>
    <t>DR.NESTOR IVAN 
ANAYA ORTEGA</t>
  </si>
  <si>
    <t>Saldo al 31 de Diciembre de de 2023 (d)</t>
  </si>
  <si>
    <t>DR. NESTOR IVAN ANAYA ORTEGA</t>
  </si>
  <si>
    <t>JEFE DEL DEPARTAMENTO DE</t>
  </si>
  <si>
    <t>ADMINISTRACION Y FINANZAS</t>
  </si>
  <si>
    <t>L.C.F.P. CESAR ISRAEL LUNA TORRES                                              L.C. FERNANDO ZIMBRON ROMERO</t>
  </si>
  <si>
    <t xml:space="preserve">  L.C.F.P. CESAR ISRAEL LUNA TORRES</t>
  </si>
  <si>
    <r>
      <t>RECTOR</t>
    </r>
    <r>
      <rPr>
        <sz val="7"/>
        <color theme="0"/>
        <rFont val="Gotham Book"/>
      </rPr>
      <t>…....</t>
    </r>
    <r>
      <rPr>
        <sz val="7"/>
        <color theme="1"/>
        <rFont val="Gotham Book"/>
      </rPr>
      <t xml:space="preserve">            </t>
    </r>
  </si>
  <si>
    <t>Al 30 de Junio 2023 y Al 30 de Junio de 2024</t>
  </si>
  <si>
    <t>Del 01 de Enero 2024 al 30 de Junio de 2024</t>
  </si>
  <si>
    <t>Monto pagado de la inversión al 30 de Junio de 2024 (k)</t>
  </si>
  <si>
    <t>Monto pagado de la inversión actualizado al 30 de Junio de 2024  (l)</t>
  </si>
  <si>
    <t>Saldo pendiente por pagar de la inversión al 30 de Junio de 2024 (m = g – l)</t>
  </si>
  <si>
    <t>Al 30 de Junio de 2024</t>
  </si>
  <si>
    <t>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</si>
</sst>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Gotham Book"/>
    </font>
    <font>
      <b/>
      <sz val="9"/>
      <color theme="1"/>
      <name val="Gotham Book"/>
    </font>
    <font>
      <b/>
      <sz val="8"/>
      <color theme="1"/>
      <name val="Gotham Book"/>
    </font>
    <font>
      <sz val="6"/>
      <color theme="1"/>
      <name val="Gotham Book"/>
    </font>
    <font>
      <b/>
      <sz val="7"/>
      <color theme="1"/>
      <name val="Gotham Book"/>
    </font>
    <font>
      <sz val="8"/>
      <color theme="1"/>
      <name val="Gotham Book"/>
    </font>
    <font>
      <sz val="7"/>
      <color theme="1"/>
      <name val="Gotham Book"/>
    </font>
    <font>
      <b/>
      <i/>
      <sz val="7"/>
      <color theme="1"/>
      <name val="Gotham Book"/>
    </font>
    <font>
      <sz val="8"/>
      <color theme="1"/>
      <name val="Calibri"/>
      <family val="2"/>
      <scheme val="minor"/>
    </font>
    <font>
      <b/>
      <sz val="6"/>
      <color theme="1"/>
      <name val="Gotham Book"/>
    </font>
    <font>
      <b/>
      <i/>
      <sz val="8"/>
      <color theme="1"/>
      <name val="Gotham Book"/>
    </font>
    <font>
      <i/>
      <sz val="8"/>
      <color theme="1"/>
      <name val="Gotham Book"/>
    </font>
    <font>
      <b/>
      <vertAlign val="superscript"/>
      <sz val="6"/>
      <color theme="1"/>
      <name val="Gotham Book"/>
    </font>
    <font>
      <b/>
      <sz val="6.5"/>
      <color theme="1"/>
      <name val="Gotham Book"/>
    </font>
    <font>
      <sz val="6.5"/>
      <color theme="1"/>
      <name val="Gotham Book"/>
    </font>
    <font>
      <sz val="6.5"/>
      <color theme="1"/>
      <name val="Calibri"/>
      <family val="2"/>
      <scheme val="minor"/>
    </font>
    <font>
      <sz val="7"/>
      <color theme="0"/>
      <name val="Gotham Book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 indent="1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 indent="1"/>
    </xf>
    <xf numFmtId="164" fontId="9" fillId="0" borderId="11" xfId="0" applyNumberFormat="1" applyFont="1" applyBorder="1" applyAlignment="1">
      <alignment horizontal="justify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wrapText="1" indent="1"/>
    </xf>
    <xf numFmtId="164" fontId="6" fillId="0" borderId="11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wrapText="1" indent="2"/>
    </xf>
    <xf numFmtId="164" fontId="9" fillId="0" borderId="11" xfId="0" applyNumberFormat="1" applyFont="1" applyBorder="1" applyAlignment="1" applyProtection="1">
      <alignment horizontal="right" vertical="center" wrapText="1"/>
      <protection locked="0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2"/>
    </xf>
    <xf numFmtId="164" fontId="9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justify" vertical="center" wrapText="1"/>
      <protection locked="0"/>
    </xf>
    <xf numFmtId="164" fontId="9" fillId="0" borderId="11" xfId="0" applyNumberFormat="1" applyFont="1" applyBorder="1" applyAlignment="1" applyProtection="1">
      <alignment vertical="center" wrapText="1"/>
      <protection locked="0"/>
    </xf>
    <xf numFmtId="4" fontId="6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164" fontId="9" fillId="0" borderId="12" xfId="0" applyNumberFormat="1" applyFont="1" applyBorder="1" applyAlignment="1">
      <alignment horizontal="justify" vertical="center" wrapText="1"/>
    </xf>
    <xf numFmtId="0" fontId="11" fillId="0" borderId="12" xfId="0" applyFont="1" applyBorder="1" applyAlignment="1">
      <alignment horizontal="left" vertical="center" wrapText="1" indent="1"/>
    </xf>
    <xf numFmtId="164" fontId="9" fillId="0" borderId="12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left" vertical="center" wrapText="1" indent="1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>
      <alignment horizontal="left" vertical="center" wrapText="1" indent="1"/>
    </xf>
    <xf numFmtId="0" fontId="9" fillId="0" borderId="11" xfId="0" applyFont="1" applyBorder="1" applyAlignment="1" applyProtection="1">
      <alignment horizontal="justify" vertical="center" wrapText="1"/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164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 indent="1"/>
    </xf>
    <xf numFmtId="164" fontId="10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3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9" fillId="0" borderId="5" xfId="0" applyFont="1" applyBorder="1"/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/>
    <xf numFmtId="0" fontId="9" fillId="0" borderId="8" xfId="0" applyFont="1" applyBorder="1" applyAlignment="1">
      <alignment vertical="center" wrapText="1"/>
    </xf>
    <xf numFmtId="0" fontId="9" fillId="0" borderId="2" xfId="0" applyFont="1" applyBorder="1"/>
    <xf numFmtId="0" fontId="9" fillId="0" borderId="4" xfId="0" applyFont="1" applyBorder="1" applyAlignment="1">
      <alignment vertical="center" wrapText="1"/>
    </xf>
    <xf numFmtId="164" fontId="9" fillId="0" borderId="10" xfId="0" applyNumberFormat="1" applyFont="1" applyBorder="1" applyAlignment="1" applyProtection="1">
      <alignment horizontal="right" vertical="center" wrapText="1"/>
      <protection locked="0"/>
    </xf>
    <xf numFmtId="164" fontId="15" fillId="0" borderId="11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 applyProtection="1">
      <alignment horizontal="justify" vertical="center" wrapText="1"/>
      <protection locked="0"/>
    </xf>
    <xf numFmtId="164" fontId="14" fillId="0" borderId="12" xfId="0" applyNumberFormat="1" applyFont="1" applyBorder="1" applyAlignment="1">
      <alignment horizontal="right" vertical="center" wrapText="1"/>
    </xf>
    <xf numFmtId="164" fontId="14" fillId="0" borderId="12" xfId="0" applyNumberFormat="1" applyFont="1" applyBorder="1" applyAlignment="1">
      <alignment horizontal="justify" vertical="center" wrapText="1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6" fillId="2" borderId="9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/>
    <xf numFmtId="0" fontId="7" fillId="0" borderId="8" xfId="0" applyFont="1" applyBorder="1" applyAlignment="1">
      <alignment vertical="center" wrapText="1"/>
    </xf>
    <xf numFmtId="164" fontId="7" fillId="0" borderId="12" xfId="0" applyNumberFormat="1" applyFont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0" borderId="10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 applyProtection="1">
      <alignment horizontal="right" vertical="center" wrapText="1"/>
      <protection locked="0"/>
    </xf>
    <xf numFmtId="164" fontId="7" fillId="0" borderId="11" xfId="0" applyNumberFormat="1" applyFont="1" applyBorder="1" applyAlignment="1">
      <alignment horizontal="right" vertical="center" wrapText="1"/>
    </xf>
    <xf numFmtId="0" fontId="10" fillId="0" borderId="11" xfId="0" applyFont="1" applyBorder="1" applyAlignment="1" applyProtection="1">
      <alignment horizontal="right" vertical="center" wrapText="1"/>
      <protection locked="0"/>
    </xf>
    <xf numFmtId="165" fontId="7" fillId="0" borderId="11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justify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" fontId="13" fillId="0" borderId="11" xfId="0" applyNumberFormat="1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11" xfId="0" applyNumberFormat="1" applyFont="1" applyBorder="1" applyAlignment="1" applyProtection="1">
      <alignment vertical="center" wrapText="1"/>
      <protection locked="0"/>
    </xf>
    <xf numFmtId="4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64" fontId="13" fillId="0" borderId="1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4" fontId="7" fillId="0" borderId="12" xfId="0" applyNumberFormat="1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7" fillId="0" borderId="11" xfId="0" applyNumberFormat="1" applyFont="1" applyBorder="1" applyAlignment="1" applyProtection="1">
      <alignment vertical="center"/>
      <protection locked="0"/>
    </xf>
    <xf numFmtId="4" fontId="13" fillId="0" borderId="11" xfId="0" applyNumberFormat="1" applyFont="1" applyBorder="1" applyAlignment="1" applyProtection="1">
      <alignment vertical="center"/>
      <protection locked="0"/>
    </xf>
    <xf numFmtId="4" fontId="7" fillId="0" borderId="11" xfId="0" applyNumberFormat="1" applyFont="1" applyBorder="1" applyAlignment="1">
      <alignment vertical="center"/>
    </xf>
    <xf numFmtId="4" fontId="7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4" fillId="0" borderId="0" xfId="0" applyNumberFormat="1" applyFont="1"/>
    <xf numFmtId="0" fontId="13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164" fontId="9" fillId="0" borderId="11" xfId="0" applyNumberFormat="1" applyFont="1" applyBorder="1" applyAlignment="1" applyProtection="1">
      <alignment horizontal="right" vertical="center"/>
      <protection locked="0"/>
    </xf>
    <xf numFmtId="164" fontId="9" fillId="0" borderId="11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9" fillId="0" borderId="7" xfId="0" applyFont="1" applyBorder="1" applyAlignment="1">
      <alignment horizontal="justify" vertical="center"/>
    </xf>
    <xf numFmtId="164" fontId="9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justify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right" vertical="center"/>
    </xf>
    <xf numFmtId="164" fontId="17" fillId="0" borderId="11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164" fontId="18" fillId="0" borderId="11" xfId="0" applyNumberFormat="1" applyFont="1" applyBorder="1" applyAlignment="1" applyProtection="1">
      <alignment horizontal="right" vertical="center"/>
      <protection locked="0"/>
    </xf>
    <xf numFmtId="4" fontId="18" fillId="0" borderId="11" xfId="0" applyNumberFormat="1" applyFont="1" applyBorder="1" applyAlignment="1">
      <alignment horizontal="right" vertical="center"/>
    </xf>
    <xf numFmtId="164" fontId="18" fillId="0" borderId="11" xfId="0" applyNumberFormat="1" applyFont="1" applyBorder="1" applyAlignment="1">
      <alignment horizontal="right" vertical="center"/>
    </xf>
    <xf numFmtId="4" fontId="18" fillId="0" borderId="11" xfId="0" applyNumberFormat="1" applyFont="1" applyBorder="1" applyAlignment="1" applyProtection="1">
      <alignment horizontal="right" vertical="center"/>
      <protection locked="0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164" fontId="18" fillId="0" borderId="12" xfId="0" applyNumberFormat="1" applyFont="1" applyBorder="1" applyAlignment="1" applyProtection="1">
      <alignment horizontal="right" vertical="center"/>
      <protection locked="0"/>
    </xf>
    <xf numFmtId="164" fontId="18" fillId="0" borderId="12" xfId="0" applyNumberFormat="1" applyFont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164" fontId="18" fillId="0" borderId="10" xfId="0" applyNumberFormat="1" applyFont="1" applyBorder="1" applyAlignment="1" applyProtection="1">
      <alignment horizontal="right" vertical="center"/>
      <protection locked="0"/>
    </xf>
    <xf numFmtId="164" fontId="18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4" fontId="18" fillId="0" borderId="15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/>
    <xf numFmtId="164" fontId="18" fillId="0" borderId="0" xfId="0" applyNumberFormat="1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5" xfId="0" applyFont="1" applyBorder="1"/>
    <xf numFmtId="164" fontId="7" fillId="0" borderId="11" xfId="0" applyNumberFormat="1" applyFont="1" applyBorder="1" applyAlignment="1" applyProtection="1">
      <alignment horizontal="right" vertical="center" wrapText="1"/>
      <protection locked="0"/>
    </xf>
    <xf numFmtId="4" fontId="7" fillId="0" borderId="11" xfId="0" applyNumberFormat="1" applyFont="1" applyBorder="1" applyAlignment="1" applyProtection="1">
      <alignment horizontal="right" vertical="center" wrapText="1"/>
      <protection locked="0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right" vertical="center" wrapText="1"/>
    </xf>
    <xf numFmtId="0" fontId="4" fillId="0" borderId="2" xfId="0" applyFont="1" applyBorder="1"/>
    <xf numFmtId="0" fontId="7" fillId="0" borderId="4" xfId="0" applyFont="1" applyBorder="1" applyAlignment="1">
      <alignment horizontal="left" vertical="center" wrapText="1"/>
    </xf>
    <xf numFmtId="164" fontId="7" fillId="0" borderId="10" xfId="0" applyNumberFormat="1" applyFont="1" applyBorder="1" applyAlignment="1" applyProtection="1">
      <alignment horizontal="right" vertical="center" wrapText="1"/>
      <protection locked="0"/>
    </xf>
    <xf numFmtId="164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0" fontId="4" fillId="0" borderId="5" xfId="0" applyFont="1" applyBorder="1" applyProtection="1">
      <protection locked="0"/>
    </xf>
    <xf numFmtId="0" fontId="13" fillId="0" borderId="6" xfId="0" applyFont="1" applyBorder="1" applyAlignment="1">
      <alignment vertical="center" wrapText="1"/>
    </xf>
    <xf numFmtId="4" fontId="13" fillId="0" borderId="11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3" fillId="0" borderId="5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3" fillId="0" borderId="8" xfId="0" applyFont="1" applyBorder="1" applyAlignment="1">
      <alignment horizontal="justify" vertical="center" wrapText="1"/>
    </xf>
    <xf numFmtId="164" fontId="13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justify" vertical="center" wrapText="1"/>
    </xf>
    <xf numFmtId="164" fontId="13" fillId="0" borderId="0" xfId="0" applyNumberFormat="1" applyFont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7" fillId="0" borderId="12" xfId="0" applyNumberFormat="1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4" fontId="17" fillId="0" borderId="10" xfId="0" applyNumberFormat="1" applyFont="1" applyBorder="1" applyAlignment="1">
      <alignment horizontal="right" vertical="center"/>
    </xf>
    <xf numFmtId="4" fontId="17" fillId="0" borderId="11" xfId="0" applyNumberFormat="1" applyFont="1" applyBorder="1" applyAlignment="1" applyProtection="1">
      <alignment horizontal="right" vertical="center"/>
      <protection locked="0"/>
    </xf>
    <xf numFmtId="4" fontId="18" fillId="0" borderId="12" xfId="0" applyNumberFormat="1" applyFont="1" applyBorder="1" applyAlignment="1" applyProtection="1">
      <alignment horizontal="right" vertical="center"/>
      <protection locked="0"/>
    </xf>
    <xf numFmtId="4" fontId="18" fillId="0" borderId="1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 vertical="center"/>
      <protection locked="0"/>
    </xf>
    <xf numFmtId="4" fontId="7" fillId="0" borderId="12" xfId="0" applyNumberFormat="1" applyFont="1" applyBorder="1" applyAlignment="1" applyProtection="1">
      <alignment horizontal="right" vertical="center"/>
      <protection locked="0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/>
      <protection locked="0"/>
    </xf>
    <xf numFmtId="4" fontId="7" fillId="0" borderId="1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4" fontId="9" fillId="0" borderId="11" xfId="0" applyNumberFormat="1" applyFont="1" applyBorder="1" applyAlignment="1" applyProtection="1">
      <alignment vertical="center" wrapText="1"/>
      <protection locked="0"/>
    </xf>
    <xf numFmtId="44" fontId="9" fillId="0" borderId="11" xfId="1" applyFont="1" applyFill="1" applyBorder="1" applyAlignment="1" applyProtection="1">
      <alignment horizontal="right" vertical="center" wrapText="1"/>
      <protection locked="0"/>
    </xf>
    <xf numFmtId="44" fontId="9" fillId="0" borderId="11" xfId="1" applyFont="1" applyFill="1" applyBorder="1" applyAlignment="1">
      <alignment horizontal="right" vertical="center" wrapText="1"/>
    </xf>
    <xf numFmtId="44" fontId="9" fillId="0" borderId="11" xfId="0" applyNumberFormat="1" applyFont="1" applyBorder="1" applyAlignment="1" applyProtection="1">
      <alignment horizontal="right" vertical="center" wrapText="1"/>
      <protection locked="0"/>
    </xf>
    <xf numFmtId="44" fontId="9" fillId="0" borderId="11" xfId="0" applyNumberFormat="1" applyFont="1" applyBorder="1" applyAlignment="1">
      <alignment horizontal="justify" vertical="center" wrapText="1"/>
    </xf>
    <xf numFmtId="44" fontId="6" fillId="0" borderId="11" xfId="0" applyNumberFormat="1" applyFont="1" applyBorder="1" applyAlignment="1">
      <alignment horizontal="justify" vertical="center" wrapText="1"/>
    </xf>
    <xf numFmtId="164" fontId="7" fillId="0" borderId="5" xfId="0" applyNumberFormat="1" applyFont="1" applyBorder="1" applyAlignment="1">
      <alignment vertical="center" wrapText="1"/>
    </xf>
    <xf numFmtId="164" fontId="9" fillId="4" borderId="11" xfId="0" applyNumberFormat="1" applyFont="1" applyFill="1" applyBorder="1" applyAlignment="1">
      <alignment horizontal="right" vertical="center" wrapText="1"/>
    </xf>
    <xf numFmtId="44" fontId="0" fillId="0" borderId="0" xfId="1" applyFont="1"/>
    <xf numFmtId="4" fontId="0" fillId="0" borderId="0" xfId="0" applyNumberFormat="1"/>
    <xf numFmtId="164" fontId="10" fillId="0" borderId="0" xfId="0" applyNumberFormat="1" applyFont="1" applyAlignment="1">
      <alignment horizontal="right" vertical="top" wrapText="1"/>
    </xf>
    <xf numFmtId="0" fontId="10" fillId="0" borderId="12" xfId="0" applyFont="1" applyBorder="1" applyAlignment="1">
      <alignment horizontal="left" vertical="center" wrapText="1" indent="1"/>
    </xf>
    <xf numFmtId="4" fontId="6" fillId="0" borderId="11" xfId="0" applyNumberFormat="1" applyFont="1" applyBorder="1" applyAlignment="1">
      <alignment vertical="center" wrapText="1"/>
    </xf>
    <xf numFmtId="4" fontId="21" fillId="5" borderId="1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top" wrapText="1"/>
    </xf>
    <xf numFmtId="164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/>
    </xf>
    <xf numFmtId="0" fontId="9" fillId="0" borderId="3" xfId="0" applyFont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779613</xdr:colOff>
      <xdr:row>10</xdr:row>
      <xdr:rowOff>16085</xdr:rowOff>
    </xdr:from>
    <xdr:ext cx="3735237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9D489F7-3EFE-4B95-9C5B-EAA60DE34D54}"/>
            </a:ext>
          </a:extLst>
        </xdr:cNvPr>
        <xdr:cNvSpPr/>
      </xdr:nvSpPr>
      <xdr:spPr>
        <a:xfrm>
          <a:off x="4189563" y="2568785"/>
          <a:ext cx="3735237" cy="937629"/>
        </a:xfrm>
        <a:prstGeom prst="rect">
          <a:avLst/>
        </a:prstGeom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DD5D-E689-4A5F-A4FD-A644CD31AF3D}">
  <sheetPr>
    <tabColor theme="4"/>
  </sheetPr>
  <dimension ref="A1:H92"/>
  <sheetViews>
    <sheetView zoomScaleNormal="100" zoomScaleSheetLayoutView="130" workbookViewId="0">
      <selection activeCell="B19" sqref="B19"/>
    </sheetView>
  </sheetViews>
  <sheetFormatPr baseColWidth="10" defaultRowHeight="15"/>
  <cols>
    <col min="1" max="1" width="18" customWidth="1"/>
    <col min="2" max="2" width="54.7109375" customWidth="1"/>
    <col min="5" max="5" width="54.7109375" customWidth="1"/>
    <col min="8" max="8" width="2.7109375" customWidth="1"/>
  </cols>
  <sheetData>
    <row r="1" spans="1:8">
      <c r="A1" s="1"/>
      <c r="B1" s="275" t="s">
        <v>0</v>
      </c>
      <c r="C1" s="275"/>
      <c r="D1" s="275"/>
      <c r="E1" s="275"/>
      <c r="F1" s="275"/>
      <c r="G1" s="275"/>
      <c r="H1" s="1"/>
    </row>
    <row r="2" spans="1:8">
      <c r="A2" s="2"/>
      <c r="B2" s="276" t="s">
        <v>1</v>
      </c>
      <c r="C2" s="277"/>
      <c r="D2" s="277"/>
      <c r="E2" s="277"/>
      <c r="F2" s="277"/>
      <c r="G2" s="278"/>
      <c r="H2" s="2"/>
    </row>
    <row r="3" spans="1:8">
      <c r="A3" s="2"/>
      <c r="B3" s="279" t="s">
        <v>2</v>
      </c>
      <c r="C3" s="280"/>
      <c r="D3" s="280"/>
      <c r="E3" s="280"/>
      <c r="F3" s="280"/>
      <c r="G3" s="281"/>
      <c r="H3" s="2"/>
    </row>
    <row r="4" spans="1:8">
      <c r="A4" s="2"/>
      <c r="B4" s="279" t="s">
        <v>478</v>
      </c>
      <c r="C4" s="280"/>
      <c r="D4" s="280"/>
      <c r="E4" s="280"/>
      <c r="F4" s="280"/>
      <c r="G4" s="281"/>
      <c r="H4" s="2"/>
    </row>
    <row r="5" spans="1:8">
      <c r="A5" s="2"/>
      <c r="B5" s="282" t="s">
        <v>3</v>
      </c>
      <c r="C5" s="283"/>
      <c r="D5" s="283"/>
      <c r="E5" s="283"/>
      <c r="F5" s="283"/>
      <c r="G5" s="284"/>
      <c r="H5" s="2"/>
    </row>
    <row r="6" spans="1:8">
      <c r="A6" s="3"/>
      <c r="B6" s="4" t="s">
        <v>4</v>
      </c>
      <c r="C6" s="5">
        <v>2024</v>
      </c>
      <c r="D6" s="5">
        <v>2023</v>
      </c>
      <c r="E6" s="4" t="s">
        <v>5</v>
      </c>
      <c r="F6" s="5">
        <v>2024</v>
      </c>
      <c r="G6" s="5">
        <v>2023</v>
      </c>
      <c r="H6" s="3"/>
    </row>
    <row r="7" spans="1:8">
      <c r="A7" s="3"/>
      <c r="B7" s="6" t="s">
        <v>6</v>
      </c>
      <c r="C7" s="7"/>
      <c r="D7" s="7"/>
      <c r="E7" s="6" t="s">
        <v>7</v>
      </c>
      <c r="F7" s="8"/>
      <c r="G7" s="8"/>
      <c r="H7" s="3"/>
    </row>
    <row r="8" spans="1:8">
      <c r="A8" s="3"/>
      <c r="B8" s="9" t="s">
        <v>8</v>
      </c>
      <c r="C8" s="10"/>
      <c r="D8" s="10"/>
      <c r="E8" s="9" t="s">
        <v>9</v>
      </c>
      <c r="F8" s="11"/>
      <c r="G8" s="11"/>
      <c r="H8" s="3"/>
    </row>
    <row r="9" spans="1:8">
      <c r="A9" s="3"/>
      <c r="B9" s="12" t="s">
        <v>10</v>
      </c>
      <c r="C9" s="22">
        <f>C10+C11+C12+C13+C14+C15+C16</f>
        <v>3539784.78</v>
      </c>
      <c r="D9" s="22">
        <f>D10+D11+D12+D13+D14+D15+D16</f>
        <v>4089950.14</v>
      </c>
      <c r="E9" s="12" t="s">
        <v>11</v>
      </c>
      <c r="F9" s="22">
        <f>F10+F11+F12+F13+F14+F15+F16+F17+F18</f>
        <v>693422.48</v>
      </c>
      <c r="G9" s="22">
        <f>G10+G11+G12+G13+G14+G15+G16+G17+G18</f>
        <v>619530.25</v>
      </c>
      <c r="H9" s="3"/>
    </row>
    <row r="10" spans="1:8">
      <c r="A10" s="3"/>
      <c r="B10" s="14" t="s">
        <v>12</v>
      </c>
      <c r="C10" s="15">
        <v>30000</v>
      </c>
      <c r="D10" s="15">
        <v>10000</v>
      </c>
      <c r="E10" s="14" t="s">
        <v>13</v>
      </c>
      <c r="F10" s="15">
        <v>0</v>
      </c>
      <c r="G10" s="32">
        <v>128.41999999999999</v>
      </c>
      <c r="H10" s="3"/>
    </row>
    <row r="11" spans="1:8">
      <c r="A11" s="3"/>
      <c r="B11" s="14" t="s">
        <v>14</v>
      </c>
      <c r="C11" s="32">
        <v>3509784.78</v>
      </c>
      <c r="D11" s="32">
        <v>4079950.14</v>
      </c>
      <c r="E11" s="14" t="s">
        <v>15</v>
      </c>
      <c r="F11" s="32">
        <v>297476.64</v>
      </c>
      <c r="G11" s="32">
        <v>297476.64</v>
      </c>
      <c r="H11" s="3"/>
    </row>
    <row r="12" spans="1:8">
      <c r="A12" s="3"/>
      <c r="B12" s="14" t="s">
        <v>16</v>
      </c>
      <c r="C12" s="15">
        <v>0</v>
      </c>
      <c r="D12" s="15">
        <v>0</v>
      </c>
      <c r="E12" s="14" t="s">
        <v>17</v>
      </c>
      <c r="F12" s="15">
        <v>0</v>
      </c>
      <c r="G12" s="15">
        <v>0</v>
      </c>
      <c r="H12" s="3"/>
    </row>
    <row r="13" spans="1:8">
      <c r="A13" s="3"/>
      <c r="B13" s="14" t="s">
        <v>18</v>
      </c>
      <c r="C13" s="15">
        <v>0</v>
      </c>
      <c r="D13" s="15">
        <v>0</v>
      </c>
      <c r="E13" s="14" t="s">
        <v>19</v>
      </c>
      <c r="F13" s="15">
        <v>0</v>
      </c>
      <c r="G13" s="15">
        <v>0</v>
      </c>
      <c r="H13" s="3"/>
    </row>
    <row r="14" spans="1:8">
      <c r="A14" s="3"/>
      <c r="B14" s="14" t="s">
        <v>20</v>
      </c>
      <c r="C14" s="15">
        <v>0</v>
      </c>
      <c r="D14" s="15">
        <v>0</v>
      </c>
      <c r="E14" s="14" t="s">
        <v>21</v>
      </c>
      <c r="F14" s="15">
        <v>0</v>
      </c>
      <c r="G14" s="15">
        <v>0</v>
      </c>
      <c r="H14" s="3"/>
    </row>
    <row r="15" spans="1:8" ht="18">
      <c r="A15" s="3"/>
      <c r="B15" s="14" t="s">
        <v>22</v>
      </c>
      <c r="C15" s="15">
        <v>0</v>
      </c>
      <c r="D15" s="15">
        <v>0</v>
      </c>
      <c r="E15" s="14" t="s">
        <v>23</v>
      </c>
      <c r="F15" s="15">
        <v>0</v>
      </c>
      <c r="G15" s="15">
        <v>0</v>
      </c>
      <c r="H15" s="3"/>
    </row>
    <row r="16" spans="1:8">
      <c r="A16" s="3"/>
      <c r="B16" s="14" t="s">
        <v>24</v>
      </c>
      <c r="C16" s="15">
        <v>0</v>
      </c>
      <c r="D16" s="15">
        <v>0</v>
      </c>
      <c r="E16" s="14" t="s">
        <v>25</v>
      </c>
      <c r="F16" s="32">
        <v>351844.36</v>
      </c>
      <c r="G16" s="32">
        <v>321925.19</v>
      </c>
      <c r="H16" s="3"/>
    </row>
    <row r="17" spans="1:8">
      <c r="A17" s="3"/>
      <c r="B17" s="12" t="s">
        <v>26</v>
      </c>
      <c r="C17" s="22">
        <f>+C18+C19+C20</f>
        <v>79532.92</v>
      </c>
      <c r="D17" s="22">
        <f>+D18+D19+D20</f>
        <v>1028.19</v>
      </c>
      <c r="E17" s="14" t="s">
        <v>27</v>
      </c>
      <c r="F17" s="15">
        <v>0</v>
      </c>
      <c r="G17" s="15">
        <v>0</v>
      </c>
      <c r="H17" s="3"/>
    </row>
    <row r="18" spans="1:8">
      <c r="A18" s="3"/>
      <c r="B18" s="14" t="s">
        <v>28</v>
      </c>
      <c r="C18" s="15">
        <v>0</v>
      </c>
      <c r="D18" s="15">
        <v>0</v>
      </c>
      <c r="E18" s="14" t="s">
        <v>29</v>
      </c>
      <c r="F18" s="15">
        <v>44101.48</v>
      </c>
      <c r="G18" s="32">
        <v>0</v>
      </c>
      <c r="H18" s="3"/>
    </row>
    <row r="19" spans="1:8">
      <c r="A19" s="3"/>
      <c r="B19" s="14" t="s">
        <v>30</v>
      </c>
      <c r="C19" s="15">
        <v>0</v>
      </c>
      <c r="D19" s="15">
        <v>0</v>
      </c>
      <c r="E19" s="12" t="s">
        <v>31</v>
      </c>
      <c r="F19" s="13">
        <f>F20+F21+F22</f>
        <v>0</v>
      </c>
      <c r="G19" s="13">
        <f>G20+G21+G22</f>
        <v>0</v>
      </c>
      <c r="H19" s="3"/>
    </row>
    <row r="20" spans="1:8">
      <c r="A20" s="3"/>
      <c r="B20" s="14" t="s">
        <v>32</v>
      </c>
      <c r="C20" s="32">
        <v>79532.92</v>
      </c>
      <c r="D20" s="32">
        <v>1028.19</v>
      </c>
      <c r="E20" s="14" t="s">
        <v>33</v>
      </c>
      <c r="F20" s="15">
        <v>0</v>
      </c>
      <c r="G20" s="15">
        <v>0</v>
      </c>
      <c r="H20" s="3"/>
    </row>
    <row r="21" spans="1:8">
      <c r="A21" s="3"/>
      <c r="B21" s="14" t="s">
        <v>34</v>
      </c>
      <c r="C21" s="15">
        <v>0</v>
      </c>
      <c r="D21" s="15">
        <v>0</v>
      </c>
      <c r="E21" s="14" t="s">
        <v>35</v>
      </c>
      <c r="F21" s="15">
        <v>0</v>
      </c>
      <c r="G21" s="15">
        <v>0</v>
      </c>
      <c r="H21" s="3"/>
    </row>
    <row r="22" spans="1:8">
      <c r="A22" s="3"/>
      <c r="B22" s="14" t="s">
        <v>36</v>
      </c>
      <c r="C22" s="15">
        <v>0</v>
      </c>
      <c r="D22" s="15">
        <v>0</v>
      </c>
      <c r="E22" s="14" t="s">
        <v>37</v>
      </c>
      <c r="F22" s="15">
        <v>0</v>
      </c>
      <c r="G22" s="15">
        <v>0</v>
      </c>
      <c r="H22" s="3"/>
    </row>
    <row r="23" spans="1:8">
      <c r="A23" s="3"/>
      <c r="B23" s="14" t="s">
        <v>38</v>
      </c>
      <c r="C23" s="15">
        <v>0</v>
      </c>
      <c r="D23" s="15">
        <v>0</v>
      </c>
      <c r="E23" s="12" t="s">
        <v>39</v>
      </c>
      <c r="F23" s="13">
        <f>F24+F25</f>
        <v>0</v>
      </c>
      <c r="G23" s="13">
        <f>G24+G25</f>
        <v>0</v>
      </c>
      <c r="H23" s="3"/>
    </row>
    <row r="24" spans="1:8">
      <c r="A24" s="3"/>
      <c r="B24" s="14" t="s">
        <v>40</v>
      </c>
      <c r="C24" s="15">
        <v>0</v>
      </c>
      <c r="D24" s="15">
        <v>0</v>
      </c>
      <c r="E24" s="14" t="s">
        <v>41</v>
      </c>
      <c r="F24" s="15">
        <v>0</v>
      </c>
      <c r="G24" s="15">
        <v>0</v>
      </c>
      <c r="H24" s="3"/>
    </row>
    <row r="25" spans="1:8">
      <c r="A25" s="3"/>
      <c r="B25" s="12" t="s">
        <v>42</v>
      </c>
      <c r="C25" s="16">
        <f>C26+C27+C28+C29+C30</f>
        <v>0</v>
      </c>
      <c r="D25" s="16">
        <f>D26+D27+D28+D29+D30</f>
        <v>0</v>
      </c>
      <c r="E25" s="14" t="s">
        <v>43</v>
      </c>
      <c r="F25" s="15">
        <v>0</v>
      </c>
      <c r="G25" s="15">
        <v>0</v>
      </c>
      <c r="H25" s="3"/>
    </row>
    <row r="26" spans="1:8" ht="18">
      <c r="A26" s="3"/>
      <c r="B26" s="14" t="s">
        <v>44</v>
      </c>
      <c r="C26" s="15">
        <v>0</v>
      </c>
      <c r="D26" s="15">
        <v>0</v>
      </c>
      <c r="E26" s="12" t="s">
        <v>45</v>
      </c>
      <c r="F26" s="15">
        <v>0</v>
      </c>
      <c r="G26" s="15">
        <v>0</v>
      </c>
      <c r="H26" s="3"/>
    </row>
    <row r="27" spans="1:8" ht="18">
      <c r="A27" s="3"/>
      <c r="B27" s="14" t="s">
        <v>46</v>
      </c>
      <c r="C27" s="15">
        <v>0</v>
      </c>
      <c r="D27" s="15">
        <v>0</v>
      </c>
      <c r="E27" s="12" t="s">
        <v>47</v>
      </c>
      <c r="F27" s="13">
        <f>F28+F29+F30</f>
        <v>0</v>
      </c>
      <c r="G27" s="13">
        <f>G28+G29+G30</f>
        <v>0</v>
      </c>
      <c r="H27" s="3"/>
    </row>
    <row r="28" spans="1:8">
      <c r="A28" s="3"/>
      <c r="B28" s="14" t="s">
        <v>48</v>
      </c>
      <c r="C28" s="15">
        <v>0</v>
      </c>
      <c r="D28" s="15">
        <v>0</v>
      </c>
      <c r="E28" s="14" t="s">
        <v>49</v>
      </c>
      <c r="F28" s="15">
        <v>0</v>
      </c>
      <c r="G28" s="15">
        <v>0</v>
      </c>
      <c r="H28" s="3"/>
    </row>
    <row r="29" spans="1:8">
      <c r="A29" s="3"/>
      <c r="B29" s="14" t="s">
        <v>50</v>
      </c>
      <c r="C29" s="15">
        <v>0</v>
      </c>
      <c r="D29" s="15">
        <v>0</v>
      </c>
      <c r="E29" s="14" t="s">
        <v>51</v>
      </c>
      <c r="F29" s="15">
        <v>0</v>
      </c>
      <c r="G29" s="15">
        <v>0</v>
      </c>
      <c r="H29" s="3"/>
    </row>
    <row r="30" spans="1:8">
      <c r="A30" s="3"/>
      <c r="B30" s="14" t="s">
        <v>52</v>
      </c>
      <c r="C30" s="15">
        <v>0</v>
      </c>
      <c r="D30" s="15">
        <v>0</v>
      </c>
      <c r="E30" s="14" t="s">
        <v>53</v>
      </c>
      <c r="F30" s="15">
        <v>0</v>
      </c>
      <c r="G30" s="15">
        <v>0</v>
      </c>
      <c r="H30" s="3"/>
    </row>
    <row r="31" spans="1:8" ht="18">
      <c r="A31" s="3"/>
      <c r="B31" s="12" t="s">
        <v>54</v>
      </c>
      <c r="C31" s="17">
        <f>C32+C33+C34+C35+C36</f>
        <v>0</v>
      </c>
      <c r="D31" s="17">
        <f>D32+D33+D34+D35+D36</f>
        <v>0</v>
      </c>
      <c r="E31" s="12" t="s">
        <v>55</v>
      </c>
      <c r="F31" s="13">
        <f>F32+F33+F34+F35+F36+F37</f>
        <v>0</v>
      </c>
      <c r="G31" s="13">
        <f>G32+G33+G34+G35+G36+G37</f>
        <v>0</v>
      </c>
      <c r="H31" s="3"/>
    </row>
    <row r="32" spans="1:8">
      <c r="A32" s="3"/>
      <c r="B32" s="14" t="s">
        <v>56</v>
      </c>
      <c r="C32" s="15">
        <v>0</v>
      </c>
      <c r="D32" s="15">
        <v>0</v>
      </c>
      <c r="E32" s="14" t="s">
        <v>57</v>
      </c>
      <c r="F32" s="15">
        <v>0</v>
      </c>
      <c r="G32" s="15">
        <v>0</v>
      </c>
      <c r="H32" s="3"/>
    </row>
    <row r="33" spans="1:8">
      <c r="A33" s="3"/>
      <c r="B33" s="14" t="s">
        <v>58</v>
      </c>
      <c r="C33" s="15">
        <v>0</v>
      </c>
      <c r="D33" s="15">
        <v>0</v>
      </c>
      <c r="E33" s="14" t="s">
        <v>59</v>
      </c>
      <c r="F33" s="15">
        <v>0</v>
      </c>
      <c r="G33" s="15">
        <v>0</v>
      </c>
      <c r="H33" s="3"/>
    </row>
    <row r="34" spans="1:8">
      <c r="A34" s="3"/>
      <c r="B34" s="14" t="s">
        <v>60</v>
      </c>
      <c r="C34" s="15">
        <v>0</v>
      </c>
      <c r="D34" s="15">
        <v>0</v>
      </c>
      <c r="E34" s="14" t="s">
        <v>61</v>
      </c>
      <c r="F34" s="15">
        <v>0</v>
      </c>
      <c r="G34" s="15">
        <v>0</v>
      </c>
      <c r="H34" s="3"/>
    </row>
    <row r="35" spans="1:8">
      <c r="A35" s="3"/>
      <c r="B35" s="14" t="s">
        <v>62</v>
      </c>
      <c r="C35" s="15">
        <v>0</v>
      </c>
      <c r="D35" s="15">
        <v>0</v>
      </c>
      <c r="E35" s="14" t="s">
        <v>63</v>
      </c>
      <c r="F35" s="15">
        <v>0</v>
      </c>
      <c r="G35" s="15">
        <v>0</v>
      </c>
      <c r="H35" s="3"/>
    </row>
    <row r="36" spans="1:8">
      <c r="A36" s="3"/>
      <c r="B36" s="14" t="s">
        <v>64</v>
      </c>
      <c r="C36" s="15">
        <v>0</v>
      </c>
      <c r="D36" s="15">
        <v>0</v>
      </c>
      <c r="E36" s="14" t="s">
        <v>65</v>
      </c>
      <c r="F36" s="15">
        <v>0</v>
      </c>
      <c r="G36" s="15">
        <v>0</v>
      </c>
      <c r="H36" s="3"/>
    </row>
    <row r="37" spans="1:8">
      <c r="A37" s="3"/>
      <c r="B37" s="12" t="s">
        <v>66</v>
      </c>
      <c r="C37" s="15">
        <v>0</v>
      </c>
      <c r="D37" s="15">
        <v>0</v>
      </c>
      <c r="E37" s="14" t="s">
        <v>67</v>
      </c>
      <c r="F37" s="15">
        <v>0</v>
      </c>
      <c r="G37" s="15">
        <v>0</v>
      </c>
      <c r="H37" s="3"/>
    </row>
    <row r="38" spans="1:8">
      <c r="A38" s="3"/>
      <c r="B38" s="12" t="s">
        <v>68</v>
      </c>
      <c r="C38" s="17">
        <f>C39+C40</f>
        <v>0</v>
      </c>
      <c r="D38" s="17">
        <f>D39+D40</f>
        <v>0</v>
      </c>
      <c r="E38" s="12" t="s">
        <v>69</v>
      </c>
      <c r="F38" s="13">
        <f>F39+F40+F41</f>
        <v>0</v>
      </c>
      <c r="G38" s="13">
        <f>G39+G40+G41</f>
        <v>0</v>
      </c>
      <c r="H38" s="3"/>
    </row>
    <row r="39" spans="1:8" ht="18">
      <c r="A39" s="3"/>
      <c r="B39" s="14" t="s">
        <v>70</v>
      </c>
      <c r="C39" s="15">
        <v>0</v>
      </c>
      <c r="D39" s="15">
        <v>0</v>
      </c>
      <c r="E39" s="14" t="s">
        <v>71</v>
      </c>
      <c r="F39" s="15">
        <v>0</v>
      </c>
      <c r="G39" s="15">
        <v>0</v>
      </c>
      <c r="H39" s="3"/>
    </row>
    <row r="40" spans="1:8">
      <c r="A40" s="3"/>
      <c r="B40" s="14" t="s">
        <v>72</v>
      </c>
      <c r="C40" s="15">
        <v>0</v>
      </c>
      <c r="D40" s="15">
        <v>0</v>
      </c>
      <c r="E40" s="14" t="s">
        <v>73</v>
      </c>
      <c r="F40" s="15">
        <v>0</v>
      </c>
      <c r="G40" s="15">
        <v>0</v>
      </c>
      <c r="H40" s="3"/>
    </row>
    <row r="41" spans="1:8">
      <c r="A41" s="3"/>
      <c r="B41" s="12" t="s">
        <v>74</v>
      </c>
      <c r="C41" s="17">
        <f>C42+C43+C44+C45</f>
        <v>0</v>
      </c>
      <c r="D41" s="17">
        <f>D42+D43+D44+D45</f>
        <v>0</v>
      </c>
      <c r="E41" s="14" t="s">
        <v>75</v>
      </c>
      <c r="F41" s="15">
        <v>0</v>
      </c>
      <c r="G41" s="15">
        <v>0</v>
      </c>
      <c r="H41" s="3"/>
    </row>
    <row r="42" spans="1:8">
      <c r="A42" s="3"/>
      <c r="B42" s="14" t="s">
        <v>76</v>
      </c>
      <c r="C42" s="15">
        <v>0</v>
      </c>
      <c r="D42" s="15">
        <v>0</v>
      </c>
      <c r="E42" s="12" t="s">
        <v>77</v>
      </c>
      <c r="F42" s="13">
        <f>F43+F44+F46</f>
        <v>0</v>
      </c>
      <c r="G42" s="13">
        <f>G43+G44+G46</f>
        <v>0</v>
      </c>
      <c r="H42" s="3"/>
    </row>
    <row r="43" spans="1:8">
      <c r="A43" s="3"/>
      <c r="B43" s="14" t="s">
        <v>78</v>
      </c>
      <c r="C43" s="15">
        <v>0</v>
      </c>
      <c r="D43" s="15">
        <v>0</v>
      </c>
      <c r="E43" s="14" t="s">
        <v>79</v>
      </c>
      <c r="F43" s="15">
        <v>0</v>
      </c>
      <c r="G43" s="15">
        <v>0</v>
      </c>
      <c r="H43" s="3"/>
    </row>
    <row r="44" spans="1:8">
      <c r="A44" s="3"/>
      <c r="B44" s="18" t="s">
        <v>80</v>
      </c>
      <c r="C44" s="19">
        <v>0</v>
      </c>
      <c r="D44" s="19">
        <v>0</v>
      </c>
      <c r="E44" s="18" t="s">
        <v>81</v>
      </c>
      <c r="F44" s="19">
        <v>0</v>
      </c>
      <c r="G44" s="19">
        <v>0</v>
      </c>
      <c r="H44" s="3"/>
    </row>
    <row r="45" spans="1:8">
      <c r="A45" s="3"/>
      <c r="B45" s="14" t="s">
        <v>82</v>
      </c>
      <c r="C45" s="15">
        <v>0</v>
      </c>
      <c r="D45" s="15">
        <v>0</v>
      </c>
      <c r="E45" s="14" t="s">
        <v>83</v>
      </c>
      <c r="F45" s="15">
        <v>0</v>
      </c>
      <c r="G45" s="15">
        <v>0</v>
      </c>
      <c r="H45" s="3"/>
    </row>
    <row r="46" spans="1:8">
      <c r="A46" s="3"/>
      <c r="B46" s="20"/>
      <c r="C46" s="21"/>
      <c r="D46" s="21"/>
      <c r="E46" s="12"/>
      <c r="F46" s="15"/>
      <c r="G46" s="15"/>
      <c r="H46" s="3"/>
    </row>
    <row r="47" spans="1:8">
      <c r="A47" s="3"/>
      <c r="B47" s="9" t="s">
        <v>84</v>
      </c>
      <c r="C47" s="269">
        <f>C9+C17+C25+C31+C38+C41</f>
        <v>3619317.6999999997</v>
      </c>
      <c r="D47" s="269">
        <f>D9+D17+D25+D31+D38+D41</f>
        <v>4090978.33</v>
      </c>
      <c r="E47" s="9" t="s">
        <v>85</v>
      </c>
      <c r="F47" s="22">
        <f>F9+F19+F23+F26+F27+F31+F38+F42</f>
        <v>693422.48</v>
      </c>
      <c r="G47" s="22">
        <f>G9+G19+G23+G26+G27+G31+G38+G42</f>
        <v>619530.25</v>
      </c>
      <c r="H47" s="3"/>
    </row>
    <row r="48" spans="1:8">
      <c r="A48" s="3"/>
      <c r="B48" s="23"/>
      <c r="C48" s="24"/>
      <c r="D48" s="24"/>
      <c r="E48" s="25"/>
      <c r="F48" s="26"/>
      <c r="G48" s="26"/>
      <c r="H48" s="3"/>
    </row>
    <row r="49" spans="1:8">
      <c r="A49" s="3"/>
      <c r="B49" s="27"/>
      <c r="C49" s="28"/>
      <c r="D49" s="28"/>
      <c r="E49" s="29"/>
      <c r="F49" s="30"/>
      <c r="G49" s="30"/>
      <c r="H49" s="3"/>
    </row>
    <row r="50" spans="1:8">
      <c r="A50" s="3"/>
      <c r="B50" s="6" t="s">
        <v>86</v>
      </c>
      <c r="C50" s="31"/>
      <c r="D50" s="31"/>
      <c r="E50" s="6" t="s">
        <v>87</v>
      </c>
      <c r="F50" s="31"/>
      <c r="G50" s="31"/>
      <c r="H50" s="3"/>
    </row>
    <row r="51" spans="1:8">
      <c r="A51" s="3"/>
      <c r="B51" s="12" t="s">
        <v>88</v>
      </c>
      <c r="C51" s="15">
        <v>0</v>
      </c>
      <c r="D51" s="15">
        <v>0</v>
      </c>
      <c r="E51" s="12" t="s">
        <v>89</v>
      </c>
      <c r="F51" s="15">
        <v>0</v>
      </c>
      <c r="G51" s="15">
        <v>0</v>
      </c>
      <c r="H51" s="3"/>
    </row>
    <row r="52" spans="1:8">
      <c r="A52" s="3"/>
      <c r="B52" s="12" t="s">
        <v>90</v>
      </c>
      <c r="C52" s="15">
        <v>0</v>
      </c>
      <c r="D52" s="15">
        <v>0</v>
      </c>
      <c r="E52" s="12" t="s">
        <v>91</v>
      </c>
      <c r="F52" s="15">
        <v>0</v>
      </c>
      <c r="G52" s="15">
        <v>0</v>
      </c>
      <c r="H52" s="3"/>
    </row>
    <row r="53" spans="1:8">
      <c r="A53" s="3"/>
      <c r="B53" s="12" t="s">
        <v>92</v>
      </c>
      <c r="C53" s="32">
        <v>10163592.09</v>
      </c>
      <c r="D53" s="32">
        <v>10163592.09</v>
      </c>
      <c r="E53" s="12"/>
      <c r="F53" s="15">
        <v>0</v>
      </c>
      <c r="G53" s="15">
        <v>0</v>
      </c>
      <c r="H53" s="3"/>
    </row>
    <row r="54" spans="1:8">
      <c r="A54" s="3"/>
      <c r="B54" s="12" t="s">
        <v>93</v>
      </c>
      <c r="C54" s="32">
        <v>2391761.59</v>
      </c>
      <c r="D54" s="32">
        <v>2630627.9500000002</v>
      </c>
      <c r="E54" s="12"/>
      <c r="F54" s="15">
        <v>0</v>
      </c>
      <c r="G54" s="15">
        <v>0</v>
      </c>
      <c r="H54" s="3"/>
    </row>
    <row r="55" spans="1:8">
      <c r="A55" s="3"/>
      <c r="B55" s="12" t="s">
        <v>94</v>
      </c>
      <c r="C55" s="32">
        <v>59766.96</v>
      </c>
      <c r="D55" s="32">
        <v>61615.44</v>
      </c>
      <c r="E55" s="12"/>
      <c r="F55" s="15">
        <v>0</v>
      </c>
      <c r="G55" s="15">
        <v>0</v>
      </c>
      <c r="H55" s="3"/>
    </row>
    <row r="56" spans="1:8">
      <c r="A56" s="3"/>
      <c r="B56" s="12" t="s">
        <v>95</v>
      </c>
      <c r="C56" s="32">
        <v>-104007.78</v>
      </c>
      <c r="D56" s="32">
        <v>-120357.42</v>
      </c>
      <c r="E56" s="12"/>
      <c r="F56" s="15">
        <v>0</v>
      </c>
      <c r="G56" s="15">
        <v>0</v>
      </c>
      <c r="H56" s="3"/>
    </row>
    <row r="57" spans="1:8">
      <c r="A57" s="3"/>
      <c r="B57" s="12" t="s">
        <v>96</v>
      </c>
      <c r="C57" s="15">
        <v>0</v>
      </c>
      <c r="D57" s="15">
        <v>0</v>
      </c>
      <c r="E57" s="9"/>
      <c r="F57" s="11"/>
      <c r="G57" s="11"/>
      <c r="H57" s="3"/>
    </row>
    <row r="58" spans="1:8">
      <c r="A58" s="3"/>
      <c r="B58" s="12" t="s">
        <v>97</v>
      </c>
      <c r="C58" s="15">
        <v>0</v>
      </c>
      <c r="D58" s="15">
        <v>0</v>
      </c>
      <c r="E58" s="9" t="s">
        <v>98</v>
      </c>
      <c r="F58" s="13">
        <f>F51+F52+F53+F54+F55+F56</f>
        <v>0</v>
      </c>
      <c r="G58" s="13">
        <f>G51+G52+G53+G54+G55+G56</f>
        <v>0</v>
      </c>
      <c r="H58" s="3"/>
    </row>
    <row r="59" spans="1:8">
      <c r="A59" s="3"/>
      <c r="B59" s="12" t="s">
        <v>99</v>
      </c>
      <c r="C59" s="15">
        <v>0</v>
      </c>
      <c r="D59" s="15">
        <v>0</v>
      </c>
      <c r="E59" s="33"/>
      <c r="F59" s="11"/>
      <c r="G59" s="11"/>
      <c r="H59" s="3"/>
    </row>
    <row r="60" spans="1:8">
      <c r="A60" s="3"/>
      <c r="B60" s="12"/>
      <c r="C60" s="15"/>
      <c r="D60" s="15"/>
      <c r="E60" s="9" t="s">
        <v>100</v>
      </c>
      <c r="F60" s="22">
        <f>F47+F58</f>
        <v>693422.48</v>
      </c>
      <c r="G60" s="22">
        <f>G47+G58</f>
        <v>619530.25</v>
      </c>
      <c r="H60" s="3"/>
    </row>
    <row r="61" spans="1:8">
      <c r="A61" s="3"/>
      <c r="B61" s="9" t="s">
        <v>101</v>
      </c>
      <c r="C61" s="22">
        <f>C51+C52+C53+C54+C55+C56+C57+C58+C59</f>
        <v>12511112.860000001</v>
      </c>
      <c r="D61" s="22">
        <f>D51+D52+D53+D54+D55+D56+D57+D58+D59</f>
        <v>12735478.059999999</v>
      </c>
      <c r="E61" s="12"/>
      <c r="F61" s="11"/>
      <c r="G61" s="11"/>
      <c r="H61" s="3"/>
    </row>
    <row r="62" spans="1:8">
      <c r="A62" s="3"/>
      <c r="B62" s="12"/>
      <c r="C62" s="11"/>
      <c r="D62" s="11"/>
      <c r="E62" s="9" t="s">
        <v>102</v>
      </c>
      <c r="F62" s="11"/>
      <c r="G62" s="11"/>
      <c r="H62" s="3"/>
    </row>
    <row r="63" spans="1:8">
      <c r="A63" s="3"/>
      <c r="B63" s="9" t="s">
        <v>103</v>
      </c>
      <c r="C63" s="22">
        <f>C47+C61</f>
        <v>16130430.560000001</v>
      </c>
      <c r="D63" s="22">
        <f>D47+D61</f>
        <v>16826456.390000001</v>
      </c>
      <c r="E63" s="9"/>
      <c r="F63" s="11"/>
      <c r="G63" s="11"/>
      <c r="H63" s="3"/>
    </row>
    <row r="64" spans="1:8">
      <c r="A64" s="3"/>
      <c r="B64" s="34"/>
      <c r="C64" s="10"/>
      <c r="D64" s="10"/>
      <c r="E64" s="9" t="s">
        <v>104</v>
      </c>
      <c r="F64" s="13">
        <f>F65+F66+F67</f>
        <v>0</v>
      </c>
      <c r="G64" s="13">
        <f>G65+G66+G67</f>
        <v>0</v>
      </c>
      <c r="H64" s="3"/>
    </row>
    <row r="65" spans="1:8">
      <c r="A65" s="3"/>
      <c r="B65" s="34"/>
      <c r="C65" s="10"/>
      <c r="D65" s="10"/>
      <c r="E65" s="12" t="s">
        <v>105</v>
      </c>
      <c r="F65" s="15">
        <v>0</v>
      </c>
      <c r="G65" s="15">
        <v>0</v>
      </c>
      <c r="H65" s="3"/>
    </row>
    <row r="66" spans="1:8">
      <c r="A66" s="3"/>
      <c r="B66" s="34"/>
      <c r="C66" s="10"/>
      <c r="D66" s="10"/>
      <c r="E66" s="12" t="s">
        <v>106</v>
      </c>
      <c r="F66" s="15">
        <v>0</v>
      </c>
      <c r="G66" s="15">
        <v>0</v>
      </c>
      <c r="H66" s="3"/>
    </row>
    <row r="67" spans="1:8">
      <c r="A67" s="3"/>
      <c r="B67" s="34"/>
      <c r="C67" s="10"/>
      <c r="D67" s="10"/>
      <c r="E67" s="12" t="s">
        <v>107</v>
      </c>
      <c r="F67" s="15">
        <v>0</v>
      </c>
      <c r="G67" s="15">
        <v>0</v>
      </c>
      <c r="H67" s="3"/>
    </row>
    <row r="68" spans="1:8">
      <c r="A68" s="3"/>
      <c r="B68" s="34"/>
      <c r="C68" s="10"/>
      <c r="D68" s="10"/>
      <c r="E68" s="12"/>
      <c r="F68" s="11"/>
      <c r="G68" s="11"/>
      <c r="H68" s="3"/>
    </row>
    <row r="69" spans="1:8">
      <c r="A69" s="3"/>
      <c r="B69" s="34"/>
      <c r="C69" s="10"/>
      <c r="D69" s="10"/>
      <c r="E69" s="9" t="s">
        <v>108</v>
      </c>
      <c r="F69" s="22">
        <f>F70+F71+F72+F73+F74</f>
        <v>15437008.079999998</v>
      </c>
      <c r="G69" s="22">
        <f>G70+G71+G72+G73+G74</f>
        <v>16206926.139999999</v>
      </c>
      <c r="H69" s="3"/>
    </row>
    <row r="70" spans="1:8">
      <c r="A70" s="3"/>
      <c r="B70" s="34"/>
      <c r="C70" s="10"/>
      <c r="D70" s="10"/>
      <c r="E70" s="12" t="s">
        <v>109</v>
      </c>
      <c r="F70" s="32">
        <v>1191753.1299999999</v>
      </c>
      <c r="G70" s="32">
        <v>3343466.44</v>
      </c>
      <c r="H70" s="3"/>
    </row>
    <row r="71" spans="1:8">
      <c r="A71" s="3"/>
      <c r="B71" s="34"/>
      <c r="C71" s="10"/>
      <c r="D71" s="10"/>
      <c r="E71" s="12" t="s">
        <v>110</v>
      </c>
      <c r="F71" s="32">
        <v>14245254.949999999</v>
      </c>
      <c r="G71" s="32">
        <v>12863459.699999999</v>
      </c>
      <c r="H71" s="3"/>
    </row>
    <row r="72" spans="1:8">
      <c r="A72" s="3"/>
      <c r="B72" s="34"/>
      <c r="C72" s="10"/>
      <c r="D72" s="10"/>
      <c r="E72" s="12" t="s">
        <v>111</v>
      </c>
      <c r="F72" s="15">
        <v>0</v>
      </c>
      <c r="G72" s="15">
        <v>0</v>
      </c>
      <c r="H72" s="3"/>
    </row>
    <row r="73" spans="1:8">
      <c r="A73" s="3"/>
      <c r="B73" s="34"/>
      <c r="C73" s="10"/>
      <c r="D73" s="10"/>
      <c r="E73" s="12" t="s">
        <v>112</v>
      </c>
      <c r="F73" s="15">
        <v>0</v>
      </c>
      <c r="G73" s="15">
        <v>0</v>
      </c>
      <c r="H73" s="3"/>
    </row>
    <row r="74" spans="1:8">
      <c r="A74" s="3"/>
      <c r="B74" s="34"/>
      <c r="C74" s="10"/>
      <c r="D74" s="10"/>
      <c r="E74" s="12" t="s">
        <v>113</v>
      </c>
      <c r="F74" s="15">
        <v>0</v>
      </c>
      <c r="G74" s="15">
        <v>0</v>
      </c>
      <c r="H74" s="3"/>
    </row>
    <row r="75" spans="1:8">
      <c r="A75" s="3"/>
      <c r="B75" s="34"/>
      <c r="C75" s="10"/>
      <c r="D75" s="10"/>
      <c r="E75" s="12"/>
      <c r="F75" s="11"/>
      <c r="G75" s="11"/>
      <c r="H75" s="3"/>
    </row>
    <row r="76" spans="1:8" ht="18">
      <c r="A76" s="3"/>
      <c r="B76" s="34"/>
      <c r="C76" s="10"/>
      <c r="D76" s="10"/>
      <c r="E76" s="9" t="s">
        <v>114</v>
      </c>
      <c r="F76" s="13">
        <f>F77+F78</f>
        <v>0</v>
      </c>
      <c r="G76" s="13">
        <f>G77+G78</f>
        <v>0</v>
      </c>
      <c r="H76" s="3"/>
    </row>
    <row r="77" spans="1:8">
      <c r="A77" s="3"/>
      <c r="B77" s="34"/>
      <c r="C77" s="10"/>
      <c r="D77" s="10"/>
      <c r="E77" s="12" t="s">
        <v>115</v>
      </c>
      <c r="F77" s="15">
        <v>0</v>
      </c>
      <c r="G77" s="15">
        <v>0</v>
      </c>
      <c r="H77" s="3"/>
    </row>
    <row r="78" spans="1:8">
      <c r="A78" s="3"/>
      <c r="B78" s="34"/>
      <c r="C78" s="10"/>
      <c r="D78" s="10"/>
      <c r="E78" s="12" t="s">
        <v>116</v>
      </c>
      <c r="F78" s="15">
        <v>0</v>
      </c>
      <c r="G78" s="15">
        <v>0</v>
      </c>
      <c r="H78" s="3"/>
    </row>
    <row r="79" spans="1:8">
      <c r="A79" s="3"/>
      <c r="B79" s="34"/>
      <c r="C79" s="10"/>
      <c r="D79" s="10"/>
      <c r="E79" s="12"/>
      <c r="F79" s="11"/>
      <c r="G79" s="11"/>
      <c r="H79" s="3"/>
    </row>
    <row r="80" spans="1:8">
      <c r="A80" s="3"/>
      <c r="B80" s="34"/>
      <c r="C80" s="10"/>
      <c r="D80" s="10"/>
      <c r="E80" s="9" t="s">
        <v>117</v>
      </c>
      <c r="F80" s="22">
        <f>F64+F69+F76</f>
        <v>15437008.079999998</v>
      </c>
      <c r="G80" s="22">
        <f>G64+G69+G76</f>
        <v>16206926.139999999</v>
      </c>
      <c r="H80" s="3"/>
    </row>
    <row r="81" spans="1:8">
      <c r="A81" s="3"/>
      <c r="B81" s="34"/>
      <c r="C81" s="10"/>
      <c r="D81" s="10"/>
      <c r="E81" s="12"/>
      <c r="F81" s="11"/>
      <c r="G81" s="11"/>
      <c r="H81" s="3"/>
    </row>
    <row r="82" spans="1:8">
      <c r="A82" s="3"/>
      <c r="B82" s="34"/>
      <c r="C82" s="10"/>
      <c r="D82" s="10"/>
      <c r="E82" s="9" t="s">
        <v>118</v>
      </c>
      <c r="F82" s="22">
        <f>F60+F80</f>
        <v>16130430.559999999</v>
      </c>
      <c r="G82" s="22">
        <f>G60+G80</f>
        <v>16826456.390000001</v>
      </c>
      <c r="H82" s="3"/>
    </row>
    <row r="83" spans="1:8">
      <c r="A83" s="3"/>
      <c r="B83" s="35"/>
      <c r="C83" s="24"/>
      <c r="D83" s="24"/>
      <c r="E83" s="268"/>
      <c r="F83" s="26"/>
      <c r="G83" s="26"/>
      <c r="H83" s="3"/>
    </row>
    <row r="84" spans="1:8">
      <c r="A84" s="3"/>
      <c r="B84" s="36"/>
      <c r="C84" s="37"/>
      <c r="D84" s="37"/>
      <c r="E84" s="38"/>
      <c r="F84" s="39"/>
      <c r="G84" s="39"/>
      <c r="H84" s="3"/>
    </row>
    <row r="85" spans="1:8">
      <c r="A85" s="3"/>
      <c r="B85" s="40" t="s">
        <v>119</v>
      </c>
      <c r="C85" s="37"/>
      <c r="D85" s="37"/>
      <c r="E85" s="38"/>
      <c r="F85" s="39"/>
      <c r="G85" s="39"/>
      <c r="H85" s="3"/>
    </row>
    <row r="86" spans="1:8">
      <c r="A86" s="3"/>
      <c r="B86" s="36"/>
      <c r="C86" s="37"/>
      <c r="D86" s="37"/>
      <c r="E86" s="38"/>
      <c r="F86" s="39"/>
      <c r="G86" s="39"/>
      <c r="H86" s="3"/>
    </row>
    <row r="87" spans="1:8">
      <c r="A87" s="3"/>
      <c r="C87" s="37"/>
      <c r="D87" s="37"/>
      <c r="E87" s="38"/>
      <c r="F87" s="39"/>
      <c r="G87" s="39"/>
      <c r="H87" s="3"/>
    </row>
    <row r="88" spans="1:8">
      <c r="A88" s="3"/>
      <c r="B88" s="36"/>
      <c r="C88" s="37"/>
      <c r="D88" s="37"/>
      <c r="E88" s="38"/>
      <c r="F88" s="39"/>
      <c r="G88" s="39"/>
      <c r="H88" s="3"/>
    </row>
    <row r="89" spans="1:8">
      <c r="A89" s="3"/>
      <c r="B89" s="36"/>
      <c r="C89" s="37"/>
      <c r="D89" s="37"/>
      <c r="E89" s="38"/>
      <c r="F89" s="39"/>
      <c r="G89" s="39"/>
      <c r="H89" s="3"/>
    </row>
    <row r="90" spans="1:8" s="238" customFormat="1" ht="21.75" customHeight="1">
      <c r="A90" s="119"/>
      <c r="B90" s="237" t="s">
        <v>469</v>
      </c>
      <c r="C90" s="285" t="s">
        <v>468</v>
      </c>
      <c r="D90" s="285"/>
      <c r="E90" s="286" t="s">
        <v>470</v>
      </c>
      <c r="F90" s="286"/>
      <c r="G90" s="39"/>
      <c r="H90" s="237"/>
    </row>
    <row r="91" spans="1:8" s="241" customFormat="1" ht="15" customHeight="1">
      <c r="A91" s="239"/>
      <c r="B91" s="273" t="s">
        <v>459</v>
      </c>
      <c r="C91" s="272" t="s">
        <v>458</v>
      </c>
      <c r="D91" s="272"/>
      <c r="E91" s="271" t="s">
        <v>477</v>
      </c>
      <c r="F91" s="271"/>
      <c r="G91" s="267"/>
      <c r="H91" s="240"/>
    </row>
    <row r="92" spans="1:8" s="241" customFormat="1">
      <c r="A92" s="242"/>
      <c r="B92" s="274"/>
      <c r="C92" s="272"/>
      <c r="D92" s="272"/>
      <c r="E92" s="271"/>
      <c r="F92" s="271"/>
      <c r="G92" s="240"/>
      <c r="H92" s="240"/>
    </row>
  </sheetData>
  <mergeCells count="10">
    <mergeCell ref="E91:F92"/>
    <mergeCell ref="C91:D92"/>
    <mergeCell ref="B91:B92"/>
    <mergeCell ref="B1:G1"/>
    <mergeCell ref="B2:G2"/>
    <mergeCell ref="B3:G3"/>
    <mergeCell ref="B4:G4"/>
    <mergeCell ref="B5:G5"/>
    <mergeCell ref="C90:D90"/>
    <mergeCell ref="E90:F90"/>
  </mergeCells>
  <pageMargins left="0.23622047244094491" right="0.23622047244094491" top="0.43307086614173229" bottom="0.43307086614173229" header="0.31496062992125984" footer="0.31496062992125984"/>
  <pageSetup scale="70" fitToHeight="0" orientation="landscape" r:id="rId1"/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D6DE-EE51-44AB-8DBD-F92533F6592D}">
  <sheetPr>
    <tabColor theme="4"/>
  </sheetPr>
  <dimension ref="A1:M47"/>
  <sheetViews>
    <sheetView zoomScale="115" zoomScaleNormal="115" zoomScaleSheetLayoutView="115" workbookViewId="0">
      <selection activeCell="B2" sqref="B2:J2"/>
    </sheetView>
  </sheetViews>
  <sheetFormatPr baseColWidth="10" defaultRowHeight="15"/>
  <cols>
    <col min="1" max="1" width="2.7109375" customWidth="1"/>
    <col min="2" max="2" width="2.5703125" customWidth="1"/>
    <col min="3" max="3" width="38" customWidth="1"/>
    <col min="4" max="10" width="13.7109375" customWidth="1"/>
    <col min="11" max="11" width="2.7109375" customWidth="1"/>
    <col min="13" max="13" width="13.42578125" bestFit="1" customWidth="1"/>
  </cols>
  <sheetData>
    <row r="1" spans="1:13">
      <c r="A1" s="1"/>
      <c r="B1" s="275" t="s">
        <v>122</v>
      </c>
      <c r="C1" s="275"/>
      <c r="D1" s="275"/>
      <c r="E1" s="275"/>
      <c r="F1" s="275"/>
      <c r="G1" s="275"/>
      <c r="H1" s="275"/>
      <c r="I1" s="275"/>
      <c r="J1" s="275"/>
      <c r="K1" s="1"/>
    </row>
    <row r="2" spans="1:13">
      <c r="A2" s="2"/>
      <c r="B2" s="276" t="s">
        <v>1</v>
      </c>
      <c r="C2" s="277"/>
      <c r="D2" s="277"/>
      <c r="E2" s="277"/>
      <c r="F2" s="277"/>
      <c r="G2" s="277"/>
      <c r="H2" s="277"/>
      <c r="I2" s="277"/>
      <c r="J2" s="278"/>
      <c r="K2" s="2"/>
    </row>
    <row r="3" spans="1:13">
      <c r="A3" s="2"/>
      <c r="B3" s="279" t="s">
        <v>123</v>
      </c>
      <c r="C3" s="280"/>
      <c r="D3" s="280"/>
      <c r="E3" s="280"/>
      <c r="F3" s="280"/>
      <c r="G3" s="280"/>
      <c r="H3" s="280"/>
      <c r="I3" s="280"/>
      <c r="J3" s="281"/>
      <c r="K3" s="2"/>
    </row>
    <row r="4" spans="1:13" ht="15" customHeight="1">
      <c r="A4" s="2"/>
      <c r="B4" s="279" t="s">
        <v>479</v>
      </c>
      <c r="C4" s="280"/>
      <c r="D4" s="280"/>
      <c r="E4" s="280"/>
      <c r="F4" s="280"/>
      <c r="G4" s="280"/>
      <c r="H4" s="280"/>
      <c r="I4" s="280"/>
      <c r="J4" s="280"/>
      <c r="K4" s="190"/>
    </row>
    <row r="5" spans="1:13">
      <c r="A5" s="2"/>
      <c r="B5" s="282" t="s">
        <v>3</v>
      </c>
      <c r="C5" s="283"/>
      <c r="D5" s="283"/>
      <c r="E5" s="283"/>
      <c r="F5" s="283"/>
      <c r="G5" s="283"/>
      <c r="H5" s="283"/>
      <c r="I5" s="283"/>
      <c r="J5" s="284"/>
      <c r="K5" s="2"/>
    </row>
    <row r="6" spans="1:13" ht="41.25">
      <c r="A6" s="2"/>
      <c r="B6" s="303" t="s">
        <v>124</v>
      </c>
      <c r="C6" s="303"/>
      <c r="D6" s="42" t="s">
        <v>471</v>
      </c>
      <c r="E6" s="42" t="s">
        <v>125</v>
      </c>
      <c r="F6" s="42" t="s">
        <v>126</v>
      </c>
      <c r="G6" s="42" t="s">
        <v>127</v>
      </c>
      <c r="H6" s="42" t="s">
        <v>128</v>
      </c>
      <c r="I6" s="42" t="s">
        <v>129</v>
      </c>
      <c r="J6" s="42" t="s">
        <v>130</v>
      </c>
      <c r="K6" s="2"/>
    </row>
    <row r="7" spans="1:13">
      <c r="A7" s="2"/>
      <c r="B7" s="294"/>
      <c r="C7" s="295"/>
      <c r="D7" s="43"/>
      <c r="E7" s="43"/>
      <c r="F7" s="43"/>
      <c r="G7" s="43"/>
      <c r="H7" s="43"/>
      <c r="I7" s="43"/>
      <c r="J7" s="43"/>
      <c r="K7" s="2"/>
    </row>
    <row r="8" spans="1:13">
      <c r="A8" s="2"/>
      <c r="B8" s="296" t="s">
        <v>131</v>
      </c>
      <c r="C8" s="297"/>
      <c r="D8" s="13">
        <f>D9+D13</f>
        <v>0</v>
      </c>
      <c r="E8" s="13">
        <f>E9+E13</f>
        <v>0</v>
      </c>
      <c r="F8" s="13">
        <f>F9+F13</f>
        <v>0</v>
      </c>
      <c r="G8" s="13">
        <f>G9+G13</f>
        <v>0</v>
      </c>
      <c r="H8" s="13">
        <f t="shared" ref="H8:H16" si="0">D8+E8+F8+G8</f>
        <v>0</v>
      </c>
      <c r="I8" s="15"/>
      <c r="J8" s="15"/>
      <c r="K8" s="2"/>
    </row>
    <row r="9" spans="1:13">
      <c r="A9" s="2"/>
      <c r="B9" s="44"/>
      <c r="C9" s="45" t="s">
        <v>132</v>
      </c>
      <c r="D9" s="13">
        <f>D10+D11+D12</f>
        <v>0</v>
      </c>
      <c r="E9" s="13">
        <f>E10+E11+E12</f>
        <v>0</v>
      </c>
      <c r="F9" s="13">
        <f>F10+F11+F12</f>
        <v>0</v>
      </c>
      <c r="G9" s="13">
        <f>G10+G11+G12</f>
        <v>0</v>
      </c>
      <c r="H9" s="13">
        <f t="shared" si="0"/>
        <v>0</v>
      </c>
      <c r="I9" s="15"/>
      <c r="J9" s="15"/>
      <c r="K9" s="2"/>
    </row>
    <row r="10" spans="1:13">
      <c r="A10" s="2"/>
      <c r="B10" s="46"/>
      <c r="C10" s="47" t="s">
        <v>133</v>
      </c>
      <c r="D10" s="15">
        <v>0</v>
      </c>
      <c r="E10" s="15">
        <v>0</v>
      </c>
      <c r="F10" s="15">
        <v>0</v>
      </c>
      <c r="G10" s="15">
        <v>0</v>
      </c>
      <c r="H10" s="11">
        <f t="shared" si="0"/>
        <v>0</v>
      </c>
      <c r="I10" s="15"/>
      <c r="J10" s="15"/>
      <c r="K10" s="2"/>
    </row>
    <row r="11" spans="1:13">
      <c r="A11" s="2"/>
      <c r="B11" s="48"/>
      <c r="C11" s="47" t="s">
        <v>134</v>
      </c>
      <c r="D11" s="15">
        <v>0</v>
      </c>
      <c r="E11" s="15">
        <v>0</v>
      </c>
      <c r="F11" s="15">
        <v>0</v>
      </c>
      <c r="G11" s="15">
        <v>0</v>
      </c>
      <c r="H11" s="11">
        <f t="shared" si="0"/>
        <v>0</v>
      </c>
      <c r="I11" s="15"/>
      <c r="J11" s="15"/>
      <c r="K11" s="2"/>
    </row>
    <row r="12" spans="1:13">
      <c r="A12" s="2"/>
      <c r="B12" s="48"/>
      <c r="C12" s="47" t="s">
        <v>135</v>
      </c>
      <c r="D12" s="15">
        <v>0</v>
      </c>
      <c r="E12" s="15">
        <v>0</v>
      </c>
      <c r="F12" s="15">
        <v>0</v>
      </c>
      <c r="G12" s="15">
        <v>0</v>
      </c>
      <c r="H12" s="11">
        <f t="shared" si="0"/>
        <v>0</v>
      </c>
      <c r="I12" s="15"/>
      <c r="J12" s="15"/>
      <c r="K12" s="2"/>
    </row>
    <row r="13" spans="1:13">
      <c r="A13" s="2"/>
      <c r="B13" s="44"/>
      <c r="C13" s="45" t="s">
        <v>136</v>
      </c>
      <c r="D13" s="11">
        <f>D14+D15+D16</f>
        <v>0</v>
      </c>
      <c r="E13" s="11">
        <f>E14+E15+E16</f>
        <v>0</v>
      </c>
      <c r="F13" s="11">
        <f>F14+F15+F16</f>
        <v>0</v>
      </c>
      <c r="G13" s="11">
        <f>G14+G15+G16</f>
        <v>0</v>
      </c>
      <c r="H13" s="11">
        <f t="shared" si="0"/>
        <v>0</v>
      </c>
      <c r="I13" s="15"/>
      <c r="J13" s="15"/>
      <c r="K13" s="2"/>
    </row>
    <row r="14" spans="1:13">
      <c r="A14" s="2"/>
      <c r="B14" s="46"/>
      <c r="C14" s="47" t="s">
        <v>137</v>
      </c>
      <c r="D14" s="15">
        <v>0</v>
      </c>
      <c r="E14" s="15">
        <v>0</v>
      </c>
      <c r="F14" s="15">
        <v>0</v>
      </c>
      <c r="G14" s="15">
        <v>0</v>
      </c>
      <c r="H14" s="11">
        <f t="shared" si="0"/>
        <v>0</v>
      </c>
      <c r="I14" s="15"/>
      <c r="J14" s="15"/>
      <c r="K14" s="2"/>
    </row>
    <row r="15" spans="1:13">
      <c r="A15" s="2"/>
      <c r="B15" s="48"/>
      <c r="C15" s="47" t="s">
        <v>138</v>
      </c>
      <c r="D15" s="15">
        <v>0</v>
      </c>
      <c r="E15" s="15">
        <v>0</v>
      </c>
      <c r="F15" s="15">
        <v>0</v>
      </c>
      <c r="G15" s="15">
        <v>0</v>
      </c>
      <c r="H15" s="11">
        <f t="shared" si="0"/>
        <v>0</v>
      </c>
      <c r="I15" s="15"/>
      <c r="J15" s="15"/>
      <c r="K15" s="2"/>
    </row>
    <row r="16" spans="1:13">
      <c r="A16" s="2"/>
      <c r="B16" s="48"/>
      <c r="C16" s="47" t="s">
        <v>139</v>
      </c>
      <c r="D16" s="15">
        <v>0</v>
      </c>
      <c r="E16" s="15">
        <v>0</v>
      </c>
      <c r="F16" s="15">
        <v>0</v>
      </c>
      <c r="G16" s="15">
        <v>0</v>
      </c>
      <c r="H16" s="11">
        <f t="shared" si="0"/>
        <v>0</v>
      </c>
      <c r="I16" s="15"/>
      <c r="J16" s="15"/>
      <c r="K16" s="2"/>
      <c r="M16" s="265"/>
    </row>
    <row r="17" spans="1:13">
      <c r="A17" s="2"/>
      <c r="B17" s="296" t="s">
        <v>140</v>
      </c>
      <c r="C17" s="297"/>
      <c r="D17" s="258">
        <v>513106.39</v>
      </c>
      <c r="E17" s="259">
        <v>298830.67000000004</v>
      </c>
      <c r="F17" s="259">
        <v>118514.58</v>
      </c>
      <c r="G17" s="260">
        <v>0</v>
      </c>
      <c r="H17" s="258">
        <f>+D17+E17-F17</f>
        <v>693422.4800000001</v>
      </c>
      <c r="I17" s="261"/>
      <c r="J17" s="262"/>
      <c r="K17" s="2"/>
      <c r="M17" s="265"/>
    </row>
    <row r="18" spans="1:13">
      <c r="A18" s="2"/>
      <c r="B18" s="48"/>
      <c r="C18" s="49"/>
      <c r="D18" s="11"/>
      <c r="E18" s="11"/>
      <c r="F18" s="11"/>
      <c r="G18" s="11"/>
      <c r="H18" s="11"/>
      <c r="I18" s="10"/>
      <c r="J18" s="10"/>
      <c r="K18" s="2"/>
      <c r="M18" s="265"/>
    </row>
    <row r="19" spans="1:13">
      <c r="A19" s="2"/>
      <c r="B19" s="296" t="s">
        <v>141</v>
      </c>
      <c r="C19" s="297"/>
      <c r="D19" s="264">
        <f>D8+D17</f>
        <v>513106.39</v>
      </c>
      <c r="E19" s="11">
        <f>E8+E17</f>
        <v>298830.67000000004</v>
      </c>
      <c r="F19" s="11">
        <f>F8+F17</f>
        <v>118514.58</v>
      </c>
      <c r="G19" s="11">
        <f>G8+G17</f>
        <v>0</v>
      </c>
      <c r="H19" s="22">
        <f>H8+H17</f>
        <v>693422.4800000001</v>
      </c>
      <c r="I19" s="15"/>
      <c r="J19" s="15"/>
      <c r="K19" s="2"/>
      <c r="M19" s="265"/>
    </row>
    <row r="20" spans="1:13">
      <c r="A20" s="2"/>
      <c r="B20" s="296"/>
      <c r="C20" s="297"/>
      <c r="D20" s="11"/>
      <c r="E20" s="11"/>
      <c r="F20" s="11"/>
      <c r="G20" s="11"/>
      <c r="H20" s="11"/>
      <c r="I20" s="15"/>
      <c r="J20" s="15"/>
      <c r="K20" s="2"/>
      <c r="M20" s="265"/>
    </row>
    <row r="21" spans="1:13">
      <c r="A21" s="2"/>
      <c r="B21" s="296" t="s">
        <v>142</v>
      </c>
      <c r="C21" s="297"/>
      <c r="D21" s="11">
        <f>D22+D23+D24</f>
        <v>0</v>
      </c>
      <c r="E21" s="11">
        <f>E22+E23+E24</f>
        <v>0</v>
      </c>
      <c r="F21" s="11">
        <f>F22+F23+F24</f>
        <v>0</v>
      </c>
      <c r="G21" s="11">
        <f>G22+G23+G24</f>
        <v>0</v>
      </c>
      <c r="H21" s="11">
        <f>D21+E21+F21+G21</f>
        <v>0</v>
      </c>
      <c r="I21" s="15"/>
      <c r="J21" s="15"/>
      <c r="K21" s="2"/>
      <c r="M21" s="265"/>
    </row>
    <row r="22" spans="1:13">
      <c r="A22" s="2"/>
      <c r="B22" s="44"/>
      <c r="C22" s="50" t="s">
        <v>143</v>
      </c>
      <c r="D22" s="15">
        <v>0</v>
      </c>
      <c r="E22" s="15">
        <v>0</v>
      </c>
      <c r="F22" s="15">
        <v>0</v>
      </c>
      <c r="G22" s="15">
        <v>0</v>
      </c>
      <c r="H22" s="11">
        <f>D22+E22+F22+G22</f>
        <v>0</v>
      </c>
      <c r="I22" s="15"/>
      <c r="J22" s="15"/>
      <c r="K22" s="2"/>
      <c r="M22" s="265"/>
    </row>
    <row r="23" spans="1:13">
      <c r="A23" s="2"/>
      <c r="B23" s="51"/>
      <c r="C23" s="52" t="s">
        <v>144</v>
      </c>
      <c r="D23" s="19">
        <v>0</v>
      </c>
      <c r="E23" s="19">
        <v>0</v>
      </c>
      <c r="F23" s="19">
        <v>0</v>
      </c>
      <c r="G23" s="19">
        <v>0</v>
      </c>
      <c r="H23" s="26">
        <f>D23+E23+F23+G23</f>
        <v>0</v>
      </c>
      <c r="I23" s="19"/>
      <c r="J23" s="19"/>
      <c r="K23" s="2"/>
    </row>
    <row r="24" spans="1:13">
      <c r="A24" s="2"/>
      <c r="B24" s="53"/>
      <c r="C24" s="54" t="s">
        <v>145</v>
      </c>
      <c r="D24" s="55">
        <v>0</v>
      </c>
      <c r="E24" s="55">
        <v>0</v>
      </c>
      <c r="F24" s="55">
        <v>0</v>
      </c>
      <c r="G24" s="55">
        <v>0</v>
      </c>
      <c r="H24" s="31">
        <f>D24+E24+F24+G24</f>
        <v>0</v>
      </c>
      <c r="I24" s="55"/>
      <c r="J24" s="55"/>
      <c r="K24" s="2"/>
    </row>
    <row r="25" spans="1:13">
      <c r="A25" s="2"/>
      <c r="B25" s="298"/>
      <c r="C25" s="299"/>
      <c r="D25" s="56"/>
      <c r="E25" s="56"/>
      <c r="F25" s="56"/>
      <c r="G25" s="56"/>
      <c r="H25" s="56"/>
      <c r="I25" s="57"/>
      <c r="J25" s="57"/>
      <c r="K25" s="2"/>
    </row>
    <row r="26" spans="1:13">
      <c r="A26" s="2"/>
      <c r="B26" s="296" t="s">
        <v>146</v>
      </c>
      <c r="C26" s="297"/>
      <c r="D26" s="11">
        <f>D27+D28+D29</f>
        <v>0</v>
      </c>
      <c r="E26" s="11">
        <f>E27+E28+E29</f>
        <v>0</v>
      </c>
      <c r="F26" s="11">
        <f>F27+F28+F29</f>
        <v>0</v>
      </c>
      <c r="G26" s="11">
        <f>G27+G28+G29</f>
        <v>0</v>
      </c>
      <c r="H26" s="11">
        <f>D26+E26+F26+G26</f>
        <v>0</v>
      </c>
      <c r="I26" s="21"/>
      <c r="J26" s="21"/>
      <c r="K26" s="2"/>
    </row>
    <row r="27" spans="1:13">
      <c r="A27" s="2"/>
      <c r="B27" s="44"/>
      <c r="C27" s="50" t="s">
        <v>147</v>
      </c>
      <c r="D27" s="15">
        <v>0</v>
      </c>
      <c r="E27" s="15">
        <v>0</v>
      </c>
      <c r="F27" s="15">
        <v>0</v>
      </c>
      <c r="G27" s="15">
        <v>0</v>
      </c>
      <c r="H27" s="11">
        <f>D27+E27+F27+G27</f>
        <v>0</v>
      </c>
      <c r="I27" s="21"/>
      <c r="J27" s="21"/>
      <c r="K27" s="2"/>
    </row>
    <row r="28" spans="1:13">
      <c r="A28" s="2"/>
      <c r="B28" s="44"/>
      <c r="C28" s="50" t="s">
        <v>148</v>
      </c>
      <c r="D28" s="15">
        <v>0</v>
      </c>
      <c r="E28" s="15">
        <v>0</v>
      </c>
      <c r="F28" s="15">
        <v>0</v>
      </c>
      <c r="G28" s="15">
        <v>0</v>
      </c>
      <c r="H28" s="11">
        <f>D28+E28+F28+G28</f>
        <v>0</v>
      </c>
      <c r="I28" s="21"/>
      <c r="J28" s="21"/>
      <c r="K28" s="2"/>
    </row>
    <row r="29" spans="1:13">
      <c r="A29" s="2"/>
      <c r="B29" s="44"/>
      <c r="C29" s="50" t="s">
        <v>149</v>
      </c>
      <c r="D29" s="15">
        <v>0</v>
      </c>
      <c r="E29" s="15">
        <v>0</v>
      </c>
      <c r="F29" s="15">
        <v>0</v>
      </c>
      <c r="G29" s="15">
        <v>0</v>
      </c>
      <c r="H29" s="11">
        <f>D29+E29+F29+G29</f>
        <v>0</v>
      </c>
      <c r="I29" s="21"/>
      <c r="J29" s="21"/>
      <c r="K29" s="2"/>
    </row>
    <row r="30" spans="1:13">
      <c r="A30" s="2"/>
      <c r="B30" s="300"/>
      <c r="C30" s="301"/>
      <c r="D30" s="58"/>
      <c r="E30" s="58"/>
      <c r="F30" s="58"/>
      <c r="G30" s="58"/>
      <c r="H30" s="58"/>
      <c r="I30" s="59"/>
      <c r="J30" s="59"/>
      <c r="K30" s="2"/>
    </row>
    <row r="31" spans="1:13">
      <c r="A31" s="2"/>
      <c r="B31" s="60"/>
      <c r="C31" s="60"/>
      <c r="D31" s="60"/>
      <c r="E31" s="60"/>
      <c r="F31" s="60"/>
      <c r="G31" s="60"/>
      <c r="H31" s="60"/>
      <c r="I31" s="60"/>
      <c r="J31" s="60"/>
      <c r="K31" s="2"/>
    </row>
    <row r="32" spans="1:13" ht="33.75" customHeight="1">
      <c r="A32" s="2"/>
      <c r="B32" s="61">
        <v>1</v>
      </c>
      <c r="C32" s="302" t="s">
        <v>150</v>
      </c>
      <c r="D32" s="302"/>
      <c r="E32" s="302"/>
      <c r="F32" s="302"/>
      <c r="G32" s="302"/>
      <c r="H32" s="302"/>
      <c r="I32" s="302"/>
      <c r="J32" s="302"/>
      <c r="K32" s="2"/>
    </row>
    <row r="33" spans="1:11">
      <c r="A33" s="2"/>
      <c r="B33" s="61">
        <v>2</v>
      </c>
      <c r="C33" s="302" t="s">
        <v>151</v>
      </c>
      <c r="D33" s="302"/>
      <c r="E33" s="302"/>
      <c r="F33" s="302"/>
      <c r="G33" s="302"/>
      <c r="H33" s="302"/>
      <c r="I33" s="302"/>
      <c r="J33" s="302"/>
      <c r="K33" s="2"/>
    </row>
    <row r="34" spans="1:11">
      <c r="A34" s="2"/>
      <c r="B34" s="60"/>
      <c r="C34" s="60"/>
      <c r="D34" s="60"/>
      <c r="E34" s="60"/>
      <c r="F34" s="60"/>
      <c r="G34" s="60"/>
      <c r="H34" s="60"/>
      <c r="I34" s="60"/>
      <c r="J34" s="60"/>
      <c r="K34" s="2"/>
    </row>
    <row r="35" spans="1:11" ht="45">
      <c r="A35" s="2"/>
      <c r="B35" s="293" t="s">
        <v>152</v>
      </c>
      <c r="C35" s="293"/>
      <c r="D35" s="62" t="s">
        <v>153</v>
      </c>
      <c r="E35" s="62" t="s">
        <v>154</v>
      </c>
      <c r="F35" s="62" t="s">
        <v>155</v>
      </c>
      <c r="G35" s="62" t="s">
        <v>156</v>
      </c>
      <c r="H35" s="62" t="s">
        <v>157</v>
      </c>
      <c r="I35" s="60"/>
      <c r="J35" s="60"/>
      <c r="K35" s="2"/>
    </row>
    <row r="36" spans="1:11">
      <c r="A36" s="2"/>
      <c r="B36" s="287" t="s">
        <v>158</v>
      </c>
      <c r="C36" s="288"/>
      <c r="D36" s="63"/>
      <c r="E36" s="64"/>
      <c r="F36" s="64"/>
      <c r="G36" s="64"/>
      <c r="H36" s="64"/>
      <c r="I36" s="60"/>
      <c r="J36" s="60"/>
      <c r="K36" s="2"/>
    </row>
    <row r="37" spans="1:11">
      <c r="A37" s="2"/>
      <c r="B37" s="44"/>
      <c r="C37" s="50" t="s">
        <v>159</v>
      </c>
      <c r="D37" s="15">
        <v>0</v>
      </c>
      <c r="E37" s="65"/>
      <c r="F37" s="65"/>
      <c r="G37" s="65"/>
      <c r="H37" s="65"/>
      <c r="I37" s="60"/>
      <c r="J37" s="60"/>
      <c r="K37" s="2"/>
    </row>
    <row r="38" spans="1:11">
      <c r="A38" s="2"/>
      <c r="B38" s="44"/>
      <c r="C38" s="50" t="s">
        <v>160</v>
      </c>
      <c r="D38" s="15">
        <v>0</v>
      </c>
      <c r="E38" s="65"/>
      <c r="F38" s="65"/>
      <c r="G38" s="65"/>
      <c r="H38" s="65"/>
      <c r="I38" s="60"/>
      <c r="J38" s="60"/>
      <c r="K38" s="2"/>
    </row>
    <row r="39" spans="1:11">
      <c r="A39" s="2"/>
      <c r="B39" s="66"/>
      <c r="C39" s="67" t="s">
        <v>161</v>
      </c>
      <c r="D39" s="68">
        <v>0</v>
      </c>
      <c r="E39" s="69"/>
      <c r="F39" s="69"/>
      <c r="G39" s="69"/>
      <c r="H39" s="69"/>
      <c r="I39" s="2"/>
      <c r="J39" s="2"/>
      <c r="K39" s="2"/>
    </row>
    <row r="40" spans="1:11">
      <c r="A40" s="2"/>
      <c r="B40" s="40" t="s">
        <v>119</v>
      </c>
      <c r="C40" s="70"/>
      <c r="D40" s="71"/>
      <c r="E40" s="71"/>
      <c r="F40" s="71"/>
      <c r="G40" s="71"/>
      <c r="H40" s="71"/>
      <c r="I40" s="2"/>
      <c r="J40" s="2"/>
      <c r="K40" s="2"/>
    </row>
    <row r="41" spans="1:11">
      <c r="A41" s="2"/>
      <c r="B41" s="2"/>
      <c r="C41" s="70"/>
      <c r="D41" s="71"/>
      <c r="E41" s="71"/>
      <c r="F41" s="71"/>
      <c r="G41" s="71"/>
      <c r="H41" s="71"/>
      <c r="I41" s="2"/>
      <c r="J41" s="2"/>
      <c r="K41" s="2"/>
    </row>
    <row r="42" spans="1:11">
      <c r="A42" s="2"/>
      <c r="B42" s="2"/>
      <c r="C42" s="70"/>
      <c r="D42" s="71"/>
      <c r="E42" s="71"/>
      <c r="F42" s="71"/>
      <c r="G42" s="71"/>
      <c r="H42" s="71"/>
      <c r="I42" s="2"/>
      <c r="J42" s="2"/>
      <c r="K42" s="2"/>
    </row>
    <row r="43" spans="1:11">
      <c r="A43" s="2"/>
      <c r="B43" s="2"/>
      <c r="C43" s="70"/>
      <c r="D43" s="71"/>
      <c r="E43" s="71"/>
      <c r="F43" s="71"/>
      <c r="G43" s="71"/>
      <c r="H43" s="71"/>
      <c r="I43" s="2"/>
      <c r="J43" s="2"/>
      <c r="K43" s="2"/>
    </row>
    <row r="44" spans="1:11">
      <c r="A44" s="2"/>
      <c r="B44" s="2"/>
      <c r="C44" s="70"/>
      <c r="D44" s="71"/>
      <c r="E44" s="71"/>
      <c r="F44" s="71"/>
      <c r="G44" s="71"/>
      <c r="H44" s="71"/>
      <c r="I44" s="2"/>
      <c r="J44" s="2"/>
      <c r="K44" s="2"/>
    </row>
    <row r="45" spans="1:11">
      <c r="A45" s="2"/>
      <c r="B45" s="2"/>
      <c r="C45" s="243" t="s">
        <v>469</v>
      </c>
      <c r="D45" s="71"/>
      <c r="E45" s="285" t="s">
        <v>468</v>
      </c>
      <c r="F45" s="285"/>
      <c r="G45" s="71"/>
      <c r="H45" s="289" t="s">
        <v>472</v>
      </c>
      <c r="I45" s="289"/>
      <c r="J45" s="2"/>
      <c r="K45" s="2"/>
    </row>
    <row r="46" spans="1:11">
      <c r="A46" s="2"/>
      <c r="B46" s="2"/>
      <c r="C46" s="243" t="s">
        <v>473</v>
      </c>
      <c r="D46" s="71"/>
      <c r="E46" s="290" t="s">
        <v>458</v>
      </c>
      <c r="F46" s="290"/>
      <c r="G46" s="71"/>
      <c r="H46" s="291" t="s">
        <v>162</v>
      </c>
      <c r="I46" s="292"/>
      <c r="J46" s="2"/>
      <c r="K46" s="2"/>
    </row>
    <row r="47" spans="1:11">
      <c r="A47" s="2"/>
      <c r="B47" s="2"/>
      <c r="C47" s="243" t="s">
        <v>474</v>
      </c>
      <c r="D47" s="2"/>
      <c r="E47" s="2"/>
      <c r="F47" s="2"/>
      <c r="G47" s="2"/>
      <c r="H47" s="2"/>
      <c r="I47" s="72"/>
      <c r="J47" s="2"/>
      <c r="K47" s="2"/>
    </row>
  </sheetData>
  <mergeCells count="23">
    <mergeCell ref="B6:C6"/>
    <mergeCell ref="B1:J1"/>
    <mergeCell ref="B2:J2"/>
    <mergeCell ref="B3:J3"/>
    <mergeCell ref="B4:J4"/>
    <mergeCell ref="B5:J5"/>
    <mergeCell ref="B35:C35"/>
    <mergeCell ref="B7:C7"/>
    <mergeCell ref="B8:C8"/>
    <mergeCell ref="B17:C17"/>
    <mergeCell ref="B19:C19"/>
    <mergeCell ref="B20:C20"/>
    <mergeCell ref="B21:C21"/>
    <mergeCell ref="B25:C25"/>
    <mergeCell ref="B26:C26"/>
    <mergeCell ref="B30:C30"/>
    <mergeCell ref="C32:J32"/>
    <mergeCell ref="C33:J33"/>
    <mergeCell ref="B36:C36"/>
    <mergeCell ref="E45:F45"/>
    <mergeCell ref="H45:I45"/>
    <mergeCell ref="E46:F46"/>
    <mergeCell ref="H46:I46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9395-0D00-4CF4-9962-200CAD51D7DD}">
  <sheetPr>
    <tabColor theme="4"/>
  </sheetPr>
  <dimension ref="A1:M31"/>
  <sheetViews>
    <sheetView topLeftCell="B1" zoomScaleNormal="100" zoomScaleSheetLayoutView="100" workbookViewId="0">
      <selection activeCell="B2" sqref="B2:L2"/>
    </sheetView>
  </sheetViews>
  <sheetFormatPr baseColWidth="10" defaultRowHeight="15"/>
  <cols>
    <col min="1" max="1" width="2.7109375" customWidth="1"/>
    <col min="2" max="2" width="35.7109375" customWidth="1"/>
    <col min="3" max="7" width="12.7109375" customWidth="1"/>
    <col min="8" max="12" width="13.7109375" customWidth="1"/>
    <col min="13" max="13" width="2.7109375" customWidth="1"/>
  </cols>
  <sheetData>
    <row r="1" spans="1:13">
      <c r="A1" s="1"/>
      <c r="B1" s="275" t="s">
        <v>163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1"/>
    </row>
    <row r="2" spans="1:13">
      <c r="A2" s="2"/>
      <c r="B2" s="276" t="s">
        <v>1</v>
      </c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"/>
    </row>
    <row r="3" spans="1:13">
      <c r="A3" s="2"/>
      <c r="B3" s="279" t="s">
        <v>164</v>
      </c>
      <c r="C3" s="280"/>
      <c r="D3" s="280"/>
      <c r="E3" s="280"/>
      <c r="F3" s="280"/>
      <c r="G3" s="280"/>
      <c r="H3" s="280"/>
      <c r="I3" s="280"/>
      <c r="J3" s="280"/>
      <c r="K3" s="280"/>
      <c r="L3" s="281"/>
      <c r="M3" s="2"/>
    </row>
    <row r="4" spans="1:13">
      <c r="A4" s="2"/>
      <c r="B4" s="305" t="s">
        <v>478</v>
      </c>
      <c r="C4" s="306"/>
      <c r="D4" s="306"/>
      <c r="E4" s="306"/>
      <c r="F4" s="306"/>
      <c r="G4" s="306"/>
      <c r="H4" s="306"/>
      <c r="I4" s="306"/>
      <c r="J4" s="306"/>
      <c r="K4" s="306"/>
      <c r="L4" s="307"/>
      <c r="M4" s="2"/>
    </row>
    <row r="5" spans="1:13">
      <c r="A5" s="2"/>
      <c r="B5" s="282" t="s">
        <v>3</v>
      </c>
      <c r="C5" s="283"/>
      <c r="D5" s="283"/>
      <c r="E5" s="283"/>
      <c r="F5" s="283"/>
      <c r="G5" s="283"/>
      <c r="H5" s="283"/>
      <c r="I5" s="283"/>
      <c r="J5" s="283"/>
      <c r="K5" s="283"/>
      <c r="L5" s="284"/>
      <c r="M5" s="2"/>
    </row>
    <row r="6" spans="1:13" ht="63">
      <c r="A6" s="2"/>
      <c r="B6" s="74" t="s">
        <v>165</v>
      </c>
      <c r="C6" s="74" t="s">
        <v>166</v>
      </c>
      <c r="D6" s="74" t="s">
        <v>167</v>
      </c>
      <c r="E6" s="74" t="s">
        <v>168</v>
      </c>
      <c r="F6" s="74" t="s">
        <v>169</v>
      </c>
      <c r="G6" s="74" t="s">
        <v>170</v>
      </c>
      <c r="H6" s="74" t="s">
        <v>171</v>
      </c>
      <c r="I6" s="74" t="s">
        <v>172</v>
      </c>
      <c r="J6" s="74" t="s">
        <v>480</v>
      </c>
      <c r="K6" s="74" t="s">
        <v>481</v>
      </c>
      <c r="L6" s="74" t="s">
        <v>482</v>
      </c>
      <c r="M6" s="2"/>
    </row>
    <row r="7" spans="1:13">
      <c r="A7" s="2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2"/>
    </row>
    <row r="8" spans="1:13" ht="18">
      <c r="A8" s="2"/>
      <c r="B8" s="77" t="s">
        <v>173</v>
      </c>
      <c r="C8" s="78"/>
      <c r="D8" s="78"/>
      <c r="E8" s="78"/>
      <c r="F8" s="79">
        <f>F9+F10+F11+F12</f>
        <v>0</v>
      </c>
      <c r="G8" s="80"/>
      <c r="H8" s="79">
        <f>H9+H10+H11+H12</f>
        <v>0</v>
      </c>
      <c r="I8" s="81">
        <f>I9+I10+I11+I12</f>
        <v>0</v>
      </c>
      <c r="J8" s="80"/>
      <c r="K8" s="80"/>
      <c r="L8" s="79">
        <f>F8-K8</f>
        <v>0</v>
      </c>
      <c r="M8" s="2"/>
    </row>
    <row r="9" spans="1:13">
      <c r="A9" s="2"/>
      <c r="B9" s="14" t="s">
        <v>174</v>
      </c>
      <c r="C9" s="78"/>
      <c r="D9" s="78"/>
      <c r="E9" s="78"/>
      <c r="F9" s="80"/>
      <c r="G9" s="80"/>
      <c r="H9" s="80"/>
      <c r="I9" s="80"/>
      <c r="J9" s="80"/>
      <c r="K9" s="80"/>
      <c r="L9" s="79">
        <f>F9-K9</f>
        <v>0</v>
      </c>
      <c r="M9" s="2"/>
    </row>
    <row r="10" spans="1:13">
      <c r="A10" s="2"/>
      <c r="B10" s="14" t="s">
        <v>175</v>
      </c>
      <c r="C10" s="78"/>
      <c r="D10" s="78"/>
      <c r="E10" s="78"/>
      <c r="F10" s="80"/>
      <c r="G10" s="80"/>
      <c r="H10" s="80"/>
      <c r="I10" s="80"/>
      <c r="J10" s="80"/>
      <c r="K10" s="80"/>
      <c r="L10" s="79">
        <f>F10-K10</f>
        <v>0</v>
      </c>
      <c r="M10" s="2"/>
    </row>
    <row r="11" spans="1:13">
      <c r="A11" s="2"/>
      <c r="B11" s="14" t="s">
        <v>176</v>
      </c>
      <c r="C11" s="78"/>
      <c r="D11" s="78"/>
      <c r="E11" s="78"/>
      <c r="F11" s="80"/>
      <c r="G11" s="80"/>
      <c r="H11" s="80"/>
      <c r="I11" s="80"/>
      <c r="J11" s="80"/>
      <c r="K11" s="80"/>
      <c r="L11" s="79">
        <f>F11-K11</f>
        <v>0</v>
      </c>
      <c r="M11" s="2"/>
    </row>
    <row r="12" spans="1:13">
      <c r="A12" s="2"/>
      <c r="B12" s="14" t="s">
        <v>177</v>
      </c>
      <c r="C12" s="78"/>
      <c r="D12" s="78"/>
      <c r="E12" s="78"/>
      <c r="F12" s="80"/>
      <c r="G12" s="80"/>
      <c r="H12" s="80"/>
      <c r="I12" s="80"/>
      <c r="J12" s="80"/>
      <c r="K12" s="80"/>
      <c r="L12" s="79">
        <f>F12-K12</f>
        <v>0</v>
      </c>
      <c r="M12" s="2"/>
    </row>
    <row r="13" spans="1:13">
      <c r="A13" s="2"/>
      <c r="B13" s="82"/>
      <c r="C13" s="78"/>
      <c r="D13" s="78"/>
      <c r="E13" s="78"/>
      <c r="F13" s="80"/>
      <c r="G13" s="80"/>
      <c r="H13" s="80"/>
      <c r="I13" s="80"/>
      <c r="J13" s="80"/>
      <c r="K13" s="80"/>
      <c r="L13" s="80"/>
      <c r="M13" s="2"/>
    </row>
    <row r="14" spans="1:13">
      <c r="A14" s="2"/>
      <c r="B14" s="77" t="s">
        <v>178</v>
      </c>
      <c r="C14" s="78"/>
      <c r="D14" s="78"/>
      <c r="E14" s="78"/>
      <c r="F14" s="79">
        <f>F15+F16+F17+F18</f>
        <v>0</v>
      </c>
      <c r="G14" s="80"/>
      <c r="H14" s="79">
        <f>H15+H16+H17+H18</f>
        <v>0</v>
      </c>
      <c r="I14" s="81">
        <f>I15+I16+I17+I18</f>
        <v>0</v>
      </c>
      <c r="J14" s="80"/>
      <c r="K14" s="80"/>
      <c r="L14" s="79">
        <f>F14-K14</f>
        <v>0</v>
      </c>
      <c r="M14" s="2"/>
    </row>
    <row r="15" spans="1:13">
      <c r="A15" s="2"/>
      <c r="B15" s="14" t="s">
        <v>179</v>
      </c>
      <c r="C15" s="78"/>
      <c r="D15" s="78"/>
      <c r="E15" s="78"/>
      <c r="F15" s="80"/>
      <c r="G15" s="80"/>
      <c r="H15" s="80"/>
      <c r="I15" s="80"/>
      <c r="J15" s="80"/>
      <c r="K15" s="80"/>
      <c r="L15" s="79">
        <f>F15-K15</f>
        <v>0</v>
      </c>
      <c r="M15" s="2"/>
    </row>
    <row r="16" spans="1:13">
      <c r="A16" s="2"/>
      <c r="B16" s="14" t="s">
        <v>180</v>
      </c>
      <c r="C16" s="78"/>
      <c r="D16" s="78"/>
      <c r="E16" s="78"/>
      <c r="F16" s="80"/>
      <c r="G16" s="80"/>
      <c r="H16" s="80"/>
      <c r="I16" s="80"/>
      <c r="J16" s="80"/>
      <c r="K16" s="80"/>
      <c r="L16" s="79">
        <f>F16-K16</f>
        <v>0</v>
      </c>
      <c r="M16" s="2"/>
    </row>
    <row r="17" spans="1:13">
      <c r="A17" s="2"/>
      <c r="B17" s="14" t="s">
        <v>181</v>
      </c>
      <c r="C17" s="78"/>
      <c r="D17" s="78"/>
      <c r="E17" s="78"/>
      <c r="F17" s="80"/>
      <c r="G17" s="80"/>
      <c r="H17" s="80"/>
      <c r="I17" s="80"/>
      <c r="J17" s="80"/>
      <c r="K17" s="80"/>
      <c r="L17" s="79">
        <f>F17-K17</f>
        <v>0</v>
      </c>
      <c r="M17" s="2"/>
    </row>
    <row r="18" spans="1:13">
      <c r="A18" s="2"/>
      <c r="B18" s="14" t="s">
        <v>182</v>
      </c>
      <c r="C18" s="78"/>
      <c r="D18" s="78"/>
      <c r="E18" s="78"/>
      <c r="F18" s="80"/>
      <c r="G18" s="80"/>
      <c r="H18" s="80"/>
      <c r="I18" s="80"/>
      <c r="J18" s="80"/>
      <c r="K18" s="80"/>
      <c r="L18" s="80"/>
      <c r="M18" s="2"/>
    </row>
    <row r="19" spans="1:13">
      <c r="A19" s="2"/>
      <c r="B19" s="82"/>
      <c r="C19" s="78"/>
      <c r="D19" s="78"/>
      <c r="E19" s="78"/>
      <c r="F19" s="80"/>
      <c r="G19" s="80"/>
      <c r="H19" s="80"/>
      <c r="I19" s="80"/>
      <c r="J19" s="80"/>
      <c r="K19" s="80"/>
      <c r="L19" s="80"/>
      <c r="M19" s="2"/>
    </row>
    <row r="20" spans="1:13" ht="18">
      <c r="A20" s="2"/>
      <c r="B20" s="77" t="s">
        <v>183</v>
      </c>
      <c r="C20" s="78"/>
      <c r="D20" s="78"/>
      <c r="E20" s="78"/>
      <c r="F20" s="79">
        <f>F8+F14</f>
        <v>0</v>
      </c>
      <c r="G20" s="80"/>
      <c r="H20" s="79">
        <f>H8+H14</f>
        <v>0</v>
      </c>
      <c r="I20" s="79">
        <f>I8+I14</f>
        <v>0</v>
      </c>
      <c r="J20" s="80"/>
      <c r="K20" s="80"/>
      <c r="L20" s="79">
        <f>L8+L14</f>
        <v>0</v>
      </c>
      <c r="M20" s="2"/>
    </row>
    <row r="21" spans="1:13">
      <c r="A21" s="2"/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2"/>
    </row>
    <row r="22" spans="1:13">
      <c r="A22" s="2"/>
      <c r="B22" s="40" t="s">
        <v>119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2"/>
    </row>
    <row r="23" spans="1:13">
      <c r="A23" s="2"/>
      <c r="B23" s="86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2"/>
    </row>
    <row r="24" spans="1:13">
      <c r="A24" s="2"/>
      <c r="B24" s="86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2"/>
    </row>
    <row r="25" spans="1:13">
      <c r="A25" s="2"/>
      <c r="B25" s="86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2"/>
    </row>
    <row r="26" spans="1:13">
      <c r="A26" s="2"/>
      <c r="B26" s="86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2"/>
    </row>
    <row r="27" spans="1:13">
      <c r="A27" s="2"/>
      <c r="B27" s="86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2"/>
    </row>
    <row r="28" spans="1:13">
      <c r="A28" s="2"/>
      <c r="B28" s="86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2"/>
    </row>
    <row r="29" spans="1:13" ht="21.75" customHeight="1">
      <c r="A29" s="2"/>
      <c r="B29" s="243" t="s">
        <v>469</v>
      </c>
      <c r="C29" s="85"/>
      <c r="D29" s="85"/>
      <c r="E29" s="85"/>
      <c r="F29" s="285" t="s">
        <v>468</v>
      </c>
      <c r="G29" s="285"/>
      <c r="H29" s="85"/>
      <c r="I29" s="85"/>
      <c r="J29" s="85"/>
      <c r="K29" s="289" t="s">
        <v>472</v>
      </c>
      <c r="L29" s="289"/>
      <c r="M29" s="2"/>
    </row>
    <row r="30" spans="1:13" ht="15" customHeight="1">
      <c r="A30" s="2"/>
      <c r="B30" s="289" t="s">
        <v>460</v>
      </c>
      <c r="C30" s="87"/>
      <c r="D30" s="87"/>
      <c r="E30" s="87"/>
      <c r="F30" s="285" t="s">
        <v>458</v>
      </c>
      <c r="G30" s="285"/>
      <c r="H30" s="87"/>
      <c r="I30" s="87"/>
      <c r="J30" s="87"/>
      <c r="K30" s="289" t="s">
        <v>184</v>
      </c>
      <c r="L30" s="289"/>
      <c r="M30" s="2"/>
    </row>
    <row r="31" spans="1:13">
      <c r="A31" s="2"/>
      <c r="B31" s="304"/>
      <c r="C31" s="2"/>
      <c r="D31" s="2"/>
      <c r="E31" s="2"/>
      <c r="F31" s="285"/>
      <c r="G31" s="285"/>
      <c r="H31" s="2"/>
      <c r="I31" s="2"/>
      <c r="J31" s="2"/>
      <c r="K31" s="289"/>
      <c r="L31" s="289"/>
      <c r="M31" s="2"/>
    </row>
  </sheetData>
  <mergeCells count="10">
    <mergeCell ref="B30:B31"/>
    <mergeCell ref="F30:G31"/>
    <mergeCell ref="K30:L31"/>
    <mergeCell ref="B1:L1"/>
    <mergeCell ref="B2:L2"/>
    <mergeCell ref="B3:L3"/>
    <mergeCell ref="B4:L4"/>
    <mergeCell ref="B5:L5"/>
    <mergeCell ref="F29:G29"/>
    <mergeCell ref="K29:L29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5951-7D17-473E-82DC-D7C48459F2C3}">
  <sheetPr>
    <tabColor theme="4"/>
    <pageSetUpPr fitToPage="1"/>
  </sheetPr>
  <dimension ref="A1:H86"/>
  <sheetViews>
    <sheetView zoomScale="130" zoomScaleNormal="130" zoomScaleSheetLayoutView="130" workbookViewId="0">
      <selection activeCell="B2" sqref="B2:G2"/>
    </sheetView>
  </sheetViews>
  <sheetFormatPr baseColWidth="10" defaultRowHeight="15"/>
  <cols>
    <col min="1" max="3" width="2.7109375" customWidth="1"/>
    <col min="4" max="4" width="56.5703125" customWidth="1"/>
    <col min="5" max="7" width="13.7109375" customWidth="1"/>
    <col min="8" max="8" width="2.7109375" customWidth="1"/>
  </cols>
  <sheetData>
    <row r="1" spans="1:8">
      <c r="A1" s="1"/>
      <c r="B1" s="275" t="s">
        <v>185</v>
      </c>
      <c r="C1" s="275"/>
      <c r="D1" s="275"/>
      <c r="E1" s="275"/>
      <c r="F1" s="275"/>
      <c r="G1" s="275"/>
      <c r="H1" s="1"/>
    </row>
    <row r="2" spans="1:8">
      <c r="A2" s="2"/>
      <c r="B2" s="276" t="s">
        <v>1</v>
      </c>
      <c r="C2" s="277"/>
      <c r="D2" s="277"/>
      <c r="E2" s="277"/>
      <c r="F2" s="277"/>
      <c r="G2" s="278"/>
      <c r="H2" s="2"/>
    </row>
    <row r="3" spans="1:8">
      <c r="A3" s="2"/>
      <c r="B3" s="319" t="s">
        <v>186</v>
      </c>
      <c r="C3" s="320"/>
      <c r="D3" s="320"/>
      <c r="E3" s="320"/>
      <c r="F3" s="320"/>
      <c r="G3" s="321"/>
      <c r="H3" s="2"/>
    </row>
    <row r="4" spans="1:8">
      <c r="A4" s="2"/>
      <c r="B4" s="279" t="s">
        <v>483</v>
      </c>
      <c r="C4" s="280"/>
      <c r="D4" s="280"/>
      <c r="E4" s="280"/>
      <c r="F4" s="280"/>
      <c r="G4" s="281"/>
      <c r="H4" s="2"/>
    </row>
    <row r="5" spans="1:8">
      <c r="A5" s="2"/>
      <c r="B5" s="322" t="s">
        <v>187</v>
      </c>
      <c r="C5" s="323"/>
      <c r="D5" s="323"/>
      <c r="E5" s="323"/>
      <c r="F5" s="323"/>
      <c r="G5" s="324"/>
      <c r="H5" s="2"/>
    </row>
    <row r="6" spans="1:8">
      <c r="A6" s="2"/>
      <c r="B6" s="88"/>
      <c r="C6" s="2"/>
      <c r="D6" s="2"/>
      <c r="E6" s="2"/>
      <c r="F6" s="2"/>
      <c r="G6" s="2"/>
      <c r="H6" s="2"/>
    </row>
    <row r="7" spans="1:8" ht="16.5">
      <c r="A7" s="2"/>
      <c r="B7" s="325" t="s">
        <v>5</v>
      </c>
      <c r="C7" s="326"/>
      <c r="D7" s="327"/>
      <c r="E7" s="42" t="s">
        <v>188</v>
      </c>
      <c r="F7" s="42" t="s">
        <v>189</v>
      </c>
      <c r="G7" s="42" t="s">
        <v>190</v>
      </c>
      <c r="H7" s="2"/>
    </row>
    <row r="8" spans="1:8">
      <c r="A8" s="2"/>
      <c r="B8" s="89"/>
      <c r="C8" s="90"/>
      <c r="D8" s="91"/>
      <c r="E8" s="92"/>
      <c r="F8" s="92"/>
      <c r="G8" s="92"/>
      <c r="H8" s="2"/>
    </row>
    <row r="9" spans="1:8">
      <c r="A9" s="2"/>
      <c r="B9" s="93"/>
      <c r="C9" s="310" t="s">
        <v>191</v>
      </c>
      <c r="D9" s="311"/>
      <c r="E9" s="94">
        <f>E10+E11+E12</f>
        <v>24154149</v>
      </c>
      <c r="F9" s="94">
        <f>F10+F11+F12</f>
        <v>10768626.74</v>
      </c>
      <c r="G9" s="94">
        <f>G10+G11+G12</f>
        <v>10768626.74</v>
      </c>
      <c r="H9" s="2"/>
    </row>
    <row r="10" spans="1:8">
      <c r="A10" s="2"/>
      <c r="B10" s="93"/>
      <c r="C10" s="2"/>
      <c r="D10" s="95" t="s">
        <v>192</v>
      </c>
      <c r="E10" s="97">
        <v>24154149</v>
      </c>
      <c r="F10" s="97">
        <v>10768392.5</v>
      </c>
      <c r="G10" s="97">
        <f>+F10</f>
        <v>10768392.5</v>
      </c>
      <c r="H10" s="2"/>
    </row>
    <row r="11" spans="1:8">
      <c r="A11" s="2"/>
      <c r="B11" s="93"/>
      <c r="C11" s="2"/>
      <c r="D11" s="95" t="s">
        <v>193</v>
      </c>
      <c r="E11" s="96">
        <v>0</v>
      </c>
      <c r="F11" s="96">
        <v>0</v>
      </c>
      <c r="G11" s="96">
        <f>+F11</f>
        <v>0</v>
      </c>
      <c r="H11" s="2"/>
    </row>
    <row r="12" spans="1:8">
      <c r="A12" s="2"/>
      <c r="B12" s="93"/>
      <c r="C12" s="2"/>
      <c r="D12" s="95" t="s">
        <v>194</v>
      </c>
      <c r="E12" s="96">
        <v>0</v>
      </c>
      <c r="F12" s="97">
        <v>234.24</v>
      </c>
      <c r="G12" s="97">
        <f>+F12</f>
        <v>234.24</v>
      </c>
      <c r="H12" s="2"/>
    </row>
    <row r="13" spans="1:8">
      <c r="A13" s="2"/>
      <c r="B13" s="93"/>
      <c r="C13" s="70"/>
      <c r="D13" s="98"/>
      <c r="E13" s="96"/>
      <c r="F13" s="96"/>
      <c r="G13" s="96"/>
      <c r="H13" s="2"/>
    </row>
    <row r="14" spans="1:8">
      <c r="A14" s="2"/>
      <c r="B14" s="99"/>
      <c r="C14" s="310" t="s">
        <v>195</v>
      </c>
      <c r="D14" s="311"/>
      <c r="E14" s="94">
        <f>E15+E16</f>
        <v>24154149</v>
      </c>
      <c r="F14" s="94">
        <f>F15+F16</f>
        <v>10768392.5</v>
      </c>
      <c r="G14" s="94">
        <f>G15+G16</f>
        <v>10768392.5</v>
      </c>
      <c r="H14" s="2"/>
    </row>
    <row r="15" spans="1:8">
      <c r="A15" s="2"/>
      <c r="B15" s="93"/>
      <c r="C15" s="2"/>
      <c r="D15" s="95" t="s">
        <v>196</v>
      </c>
      <c r="E15" s="97">
        <v>19043940</v>
      </c>
      <c r="F15" s="97">
        <v>8893818</v>
      </c>
      <c r="G15" s="97">
        <f>+F15</f>
        <v>8893818</v>
      </c>
      <c r="H15" s="2"/>
    </row>
    <row r="16" spans="1:8">
      <c r="A16" s="2"/>
      <c r="B16" s="93"/>
      <c r="C16" s="2"/>
      <c r="D16" s="95" t="s">
        <v>197</v>
      </c>
      <c r="E16" s="96">
        <v>5110209</v>
      </c>
      <c r="F16" s="96">
        <v>1874574.5</v>
      </c>
      <c r="G16" s="97">
        <f>+F16</f>
        <v>1874574.5</v>
      </c>
      <c r="H16" s="2"/>
    </row>
    <row r="17" spans="1:8">
      <c r="A17" s="2"/>
      <c r="B17" s="93"/>
      <c r="C17" s="70"/>
      <c r="D17" s="98"/>
      <c r="E17" s="96"/>
      <c r="F17" s="96"/>
      <c r="G17" s="96"/>
      <c r="H17" s="2"/>
    </row>
    <row r="18" spans="1:8">
      <c r="A18" s="2"/>
      <c r="B18" s="93"/>
      <c r="C18" s="310" t="s">
        <v>198</v>
      </c>
      <c r="D18" s="311"/>
      <c r="E18" s="100">
        <f>E19+E20</f>
        <v>0</v>
      </c>
      <c r="F18" s="100">
        <f>F19+F20</f>
        <v>0</v>
      </c>
      <c r="G18" s="100">
        <f>G19+G20</f>
        <v>0</v>
      </c>
      <c r="H18" s="2"/>
    </row>
    <row r="19" spans="1:8">
      <c r="A19" s="2"/>
      <c r="B19" s="93"/>
      <c r="C19" s="2"/>
      <c r="D19" s="95" t="s">
        <v>199</v>
      </c>
      <c r="E19" s="101">
        <v>0</v>
      </c>
      <c r="F19" s="101">
        <v>0</v>
      </c>
      <c r="G19" s="97">
        <f>+F19</f>
        <v>0</v>
      </c>
      <c r="H19" s="2"/>
    </row>
    <row r="20" spans="1:8">
      <c r="A20" s="2"/>
      <c r="B20" s="93"/>
      <c r="C20" s="2"/>
      <c r="D20" s="95" t="s">
        <v>200</v>
      </c>
      <c r="E20" s="101">
        <v>0</v>
      </c>
      <c r="F20" s="101">
        <v>0</v>
      </c>
      <c r="G20" s="101">
        <v>0</v>
      </c>
      <c r="H20" s="2"/>
    </row>
    <row r="21" spans="1:8">
      <c r="A21" s="2"/>
      <c r="B21" s="93"/>
      <c r="C21" s="70"/>
      <c r="D21" s="98"/>
      <c r="E21" s="101"/>
      <c r="F21" s="101"/>
      <c r="G21" s="101"/>
      <c r="H21" s="2"/>
    </row>
    <row r="22" spans="1:8">
      <c r="A22" s="2"/>
      <c r="B22" s="93"/>
      <c r="C22" s="310" t="s">
        <v>201</v>
      </c>
      <c r="D22" s="311"/>
      <c r="E22" s="94">
        <f>E9-E14+E18</f>
        <v>0</v>
      </c>
      <c r="F22" s="94">
        <f>F9-F14+F18</f>
        <v>234.24000000022352</v>
      </c>
      <c r="G22" s="94">
        <f>G9-G14+G18</f>
        <v>234.24000000022352</v>
      </c>
      <c r="H22" s="263"/>
    </row>
    <row r="23" spans="1:8">
      <c r="A23" s="2"/>
      <c r="B23" s="93"/>
      <c r="C23" s="310" t="s">
        <v>202</v>
      </c>
      <c r="D23" s="311"/>
      <c r="E23" s="94">
        <f>E22-E12</f>
        <v>0</v>
      </c>
      <c r="F23" s="94">
        <f>F22-F12</f>
        <v>2.2350832296069711E-10</v>
      </c>
      <c r="G23" s="94">
        <f>G22-G12</f>
        <v>2.2350832296069711E-10</v>
      </c>
      <c r="H23" s="2"/>
    </row>
    <row r="24" spans="1:8">
      <c r="A24" s="2"/>
      <c r="B24" s="93"/>
      <c r="C24" s="310" t="s">
        <v>203</v>
      </c>
      <c r="D24" s="311"/>
      <c r="E24" s="94">
        <f>E23-E18</f>
        <v>0</v>
      </c>
      <c r="F24" s="94">
        <f>F23-F18</f>
        <v>2.2350832296069711E-10</v>
      </c>
      <c r="G24" s="94">
        <f>G23-G18</f>
        <v>2.2350832296069711E-10</v>
      </c>
      <c r="H24" s="2"/>
    </row>
    <row r="25" spans="1:8">
      <c r="A25" s="2"/>
      <c r="B25" s="102"/>
      <c r="C25" s="103"/>
      <c r="D25" s="67"/>
      <c r="E25" s="104"/>
      <c r="F25" s="105"/>
      <c r="G25" s="104"/>
      <c r="H25" s="2"/>
    </row>
    <row r="26" spans="1:8">
      <c r="A26" s="2"/>
      <c r="B26" s="88"/>
      <c r="C26" s="2"/>
      <c r="D26" s="2"/>
      <c r="E26" s="2"/>
      <c r="F26" s="2"/>
      <c r="G26" s="2"/>
      <c r="H26" s="2"/>
    </row>
    <row r="27" spans="1:8">
      <c r="A27" s="2"/>
      <c r="B27" s="318" t="s">
        <v>4</v>
      </c>
      <c r="C27" s="318"/>
      <c r="D27" s="318"/>
      <c r="E27" s="106" t="s">
        <v>204</v>
      </c>
      <c r="F27" s="106" t="s">
        <v>189</v>
      </c>
      <c r="G27" s="106" t="s">
        <v>205</v>
      </c>
      <c r="H27" s="2"/>
    </row>
    <row r="28" spans="1:8">
      <c r="A28" s="2"/>
      <c r="B28" s="89"/>
      <c r="C28" s="90"/>
      <c r="D28" s="91"/>
      <c r="E28" s="107"/>
      <c r="F28" s="107"/>
      <c r="G28" s="107"/>
      <c r="H28" s="2"/>
    </row>
    <row r="29" spans="1:8">
      <c r="A29" s="2"/>
      <c r="B29" s="99"/>
      <c r="C29" s="310" t="s">
        <v>206</v>
      </c>
      <c r="D29" s="311"/>
      <c r="E29" s="100">
        <f>E30+E31</f>
        <v>0</v>
      </c>
      <c r="F29" s="100">
        <f>F30+F31</f>
        <v>0</v>
      </c>
      <c r="G29" s="100">
        <f>G30+G31</f>
        <v>0</v>
      </c>
      <c r="H29" s="2"/>
    </row>
    <row r="30" spans="1:8">
      <c r="A30" s="2"/>
      <c r="B30" s="93"/>
      <c r="C30" s="2"/>
      <c r="D30" s="108" t="s">
        <v>207</v>
      </c>
      <c r="E30" s="101">
        <v>0</v>
      </c>
      <c r="F30" s="101">
        <v>0</v>
      </c>
      <c r="G30" s="101">
        <v>0</v>
      </c>
      <c r="H30" s="2"/>
    </row>
    <row r="31" spans="1:8">
      <c r="A31" s="2"/>
      <c r="B31" s="93"/>
      <c r="C31" s="2"/>
      <c r="D31" s="108" t="s">
        <v>208</v>
      </c>
      <c r="E31" s="101">
        <v>0</v>
      </c>
      <c r="F31" s="101">
        <v>0</v>
      </c>
      <c r="G31" s="101">
        <v>0</v>
      </c>
      <c r="H31" s="2"/>
    </row>
    <row r="32" spans="1:8">
      <c r="A32" s="2"/>
      <c r="B32" s="93"/>
      <c r="C32" s="70"/>
      <c r="D32" s="98"/>
      <c r="E32" s="96"/>
      <c r="F32" s="96"/>
      <c r="G32" s="96"/>
      <c r="H32" s="2"/>
    </row>
    <row r="33" spans="1:8">
      <c r="A33" s="2"/>
      <c r="B33" s="99"/>
      <c r="C33" s="310" t="s">
        <v>209</v>
      </c>
      <c r="D33" s="311"/>
      <c r="E33" s="94">
        <f>E24+E29</f>
        <v>0</v>
      </c>
      <c r="F33" s="94">
        <f>F24+F29</f>
        <v>2.2350832296069711E-10</v>
      </c>
      <c r="G33" s="94">
        <f>G24+G29</f>
        <v>2.2350832296069711E-10</v>
      </c>
      <c r="H33" s="2"/>
    </row>
    <row r="34" spans="1:8">
      <c r="A34" s="2"/>
      <c r="B34" s="102"/>
      <c r="C34" s="103"/>
      <c r="D34" s="67"/>
      <c r="E34" s="109"/>
      <c r="F34" s="109"/>
      <c r="G34" s="109"/>
      <c r="H34" s="2"/>
    </row>
    <row r="35" spans="1:8">
      <c r="A35" s="2"/>
      <c r="B35" s="88"/>
      <c r="C35" s="2"/>
      <c r="D35" s="2"/>
      <c r="E35" s="2"/>
      <c r="F35" s="2"/>
      <c r="G35" s="2"/>
      <c r="H35" s="2"/>
    </row>
    <row r="36" spans="1:8">
      <c r="A36" s="2"/>
      <c r="B36" s="318" t="s">
        <v>4</v>
      </c>
      <c r="C36" s="318"/>
      <c r="D36" s="318"/>
      <c r="E36" s="106" t="s">
        <v>210</v>
      </c>
      <c r="F36" s="106" t="s">
        <v>189</v>
      </c>
      <c r="G36" s="106" t="s">
        <v>211</v>
      </c>
      <c r="H36" s="2"/>
    </row>
    <row r="37" spans="1:8">
      <c r="A37" s="2"/>
      <c r="B37" s="110"/>
      <c r="C37" s="111"/>
      <c r="D37" s="112"/>
      <c r="E37" s="113"/>
      <c r="F37" s="113"/>
      <c r="G37" s="113"/>
      <c r="H37" s="2"/>
    </row>
    <row r="38" spans="1:8">
      <c r="A38" s="2"/>
      <c r="B38" s="114"/>
      <c r="C38" s="310" t="s">
        <v>212</v>
      </c>
      <c r="D38" s="311"/>
      <c r="E38" s="115">
        <f>E39+E40</f>
        <v>0</v>
      </c>
      <c r="F38" s="115">
        <f>F39+F40</f>
        <v>0</v>
      </c>
      <c r="G38" s="115">
        <f>G39+G40</f>
        <v>0</v>
      </c>
      <c r="H38" s="2"/>
    </row>
    <row r="39" spans="1:8">
      <c r="A39" s="2"/>
      <c r="B39" s="116"/>
      <c r="C39" s="2"/>
      <c r="D39" s="117" t="s">
        <v>213</v>
      </c>
      <c r="E39" s="101">
        <v>0</v>
      </c>
      <c r="F39" s="101">
        <v>0</v>
      </c>
      <c r="G39" s="101">
        <v>0</v>
      </c>
      <c r="H39" s="2"/>
    </row>
    <row r="40" spans="1:8">
      <c r="A40" s="2"/>
      <c r="B40" s="116"/>
      <c r="C40" s="2"/>
      <c r="D40" s="117" t="s">
        <v>214</v>
      </c>
      <c r="E40" s="101">
        <v>0</v>
      </c>
      <c r="F40" s="101">
        <v>0</v>
      </c>
      <c r="G40" s="101">
        <v>0</v>
      </c>
      <c r="H40" s="2"/>
    </row>
    <row r="41" spans="1:8">
      <c r="A41" s="2"/>
      <c r="B41" s="116"/>
      <c r="C41" s="2"/>
      <c r="D41" s="117"/>
      <c r="E41" s="118"/>
      <c r="F41" s="118"/>
      <c r="G41" s="118"/>
      <c r="H41" s="2"/>
    </row>
    <row r="42" spans="1:8">
      <c r="A42" s="2"/>
      <c r="B42" s="114"/>
      <c r="C42" s="310" t="s">
        <v>215</v>
      </c>
      <c r="D42" s="311"/>
      <c r="E42" s="115">
        <f>E43+E44</f>
        <v>215629.79</v>
      </c>
      <c r="F42" s="115">
        <f>F43+F44</f>
        <v>0</v>
      </c>
      <c r="G42" s="115">
        <f>G43+G44</f>
        <v>0</v>
      </c>
      <c r="H42" s="2"/>
    </row>
    <row r="43" spans="1:8">
      <c r="A43" s="2"/>
      <c r="B43" s="116"/>
      <c r="C43" s="2"/>
      <c r="D43" s="117" t="s">
        <v>216</v>
      </c>
      <c r="E43" s="101">
        <v>0</v>
      </c>
      <c r="F43" s="101">
        <v>0</v>
      </c>
      <c r="G43" s="101">
        <v>0</v>
      </c>
      <c r="H43" s="2"/>
    </row>
    <row r="44" spans="1:8">
      <c r="A44" s="2"/>
      <c r="B44" s="116"/>
      <c r="C44" s="2"/>
      <c r="D44" s="117" t="s">
        <v>217</v>
      </c>
      <c r="E44" s="130">
        <v>215629.79</v>
      </c>
      <c r="F44" s="101">
        <v>0</v>
      </c>
      <c r="G44" s="101">
        <v>0</v>
      </c>
      <c r="H44" s="2"/>
    </row>
    <row r="45" spans="1:8">
      <c r="A45" s="2"/>
      <c r="B45" s="116"/>
      <c r="C45" s="119"/>
      <c r="D45" s="120"/>
      <c r="E45" s="121"/>
      <c r="F45" s="121"/>
      <c r="G45" s="121"/>
      <c r="H45" s="2"/>
    </row>
    <row r="46" spans="1:8">
      <c r="A46" s="2"/>
      <c r="B46" s="308"/>
      <c r="C46" s="310" t="s">
        <v>218</v>
      </c>
      <c r="D46" s="311"/>
      <c r="E46" s="312">
        <f>E38-E42</f>
        <v>-215629.79</v>
      </c>
      <c r="F46" s="312">
        <f>F38-F42</f>
        <v>0</v>
      </c>
      <c r="G46" s="312">
        <f>G38-G42</f>
        <v>0</v>
      </c>
      <c r="H46" s="2"/>
    </row>
    <row r="47" spans="1:8">
      <c r="A47" s="2"/>
      <c r="B47" s="309"/>
      <c r="C47" s="122"/>
      <c r="D47" s="123"/>
      <c r="E47" s="313"/>
      <c r="F47" s="313"/>
      <c r="G47" s="313"/>
      <c r="H47" s="2"/>
    </row>
    <row r="48" spans="1:8">
      <c r="A48" s="2"/>
      <c r="B48" s="88"/>
      <c r="C48" s="2"/>
      <c r="D48" s="2"/>
      <c r="E48" s="2"/>
      <c r="F48" s="2"/>
      <c r="G48" s="2"/>
      <c r="H48" s="2"/>
    </row>
    <row r="49" spans="1:8">
      <c r="A49" s="2"/>
      <c r="B49" s="317" t="s">
        <v>4</v>
      </c>
      <c r="C49" s="317"/>
      <c r="D49" s="317"/>
      <c r="E49" s="124" t="s">
        <v>210</v>
      </c>
      <c r="F49" s="124" t="s">
        <v>189</v>
      </c>
      <c r="G49" s="124" t="s">
        <v>211</v>
      </c>
      <c r="H49" s="2"/>
    </row>
    <row r="50" spans="1:8">
      <c r="A50" s="2"/>
      <c r="B50" s="314"/>
      <c r="C50" s="315"/>
      <c r="D50" s="112"/>
      <c r="E50" s="125"/>
      <c r="F50" s="125"/>
      <c r="G50" s="125"/>
      <c r="H50" s="2"/>
    </row>
    <row r="51" spans="1:8">
      <c r="A51" s="2"/>
      <c r="B51" s="116"/>
      <c r="C51" s="119" t="s">
        <v>219</v>
      </c>
      <c r="D51" s="120"/>
      <c r="E51" s="97">
        <f>+E10</f>
        <v>24154149</v>
      </c>
      <c r="F51" s="97">
        <f>+F10</f>
        <v>10768392.5</v>
      </c>
      <c r="G51" s="97">
        <f>+G10</f>
        <v>10768392.5</v>
      </c>
      <c r="H51" s="2"/>
    </row>
    <row r="52" spans="1:8">
      <c r="A52" s="2"/>
      <c r="B52" s="116"/>
      <c r="C52" s="119" t="s">
        <v>220</v>
      </c>
      <c r="D52" s="120"/>
      <c r="E52" s="126">
        <f>E53-E54</f>
        <v>0</v>
      </c>
      <c r="F52" s="126">
        <f>F53-F54</f>
        <v>0</v>
      </c>
      <c r="G52" s="126">
        <v>0</v>
      </c>
      <c r="H52" s="2"/>
    </row>
    <row r="53" spans="1:8">
      <c r="A53" s="2"/>
      <c r="B53" s="116"/>
      <c r="C53" s="2"/>
      <c r="D53" s="117" t="s">
        <v>213</v>
      </c>
      <c r="E53" s="127">
        <v>0</v>
      </c>
      <c r="F53" s="127"/>
      <c r="G53" s="127">
        <v>0</v>
      </c>
      <c r="H53" s="2"/>
    </row>
    <row r="54" spans="1:8">
      <c r="A54" s="2"/>
      <c r="B54" s="116"/>
      <c r="C54" s="2"/>
      <c r="D54" s="117" t="s">
        <v>216</v>
      </c>
      <c r="E54" s="127">
        <v>0</v>
      </c>
      <c r="F54" s="127">
        <v>0</v>
      </c>
      <c r="G54" s="127">
        <f>+F54</f>
        <v>0</v>
      </c>
      <c r="H54" s="2"/>
    </row>
    <row r="55" spans="1:8">
      <c r="A55" s="2"/>
      <c r="B55" s="116"/>
      <c r="C55" s="119"/>
      <c r="D55" s="120"/>
      <c r="E55" s="127"/>
      <c r="F55" s="127"/>
      <c r="G55" s="128"/>
      <c r="H55" s="2"/>
    </row>
    <row r="56" spans="1:8">
      <c r="A56" s="2"/>
      <c r="B56" s="116"/>
      <c r="C56" s="119" t="s">
        <v>196</v>
      </c>
      <c r="D56" s="120"/>
      <c r="E56" s="97">
        <f>+E15</f>
        <v>19043940</v>
      </c>
      <c r="F56" s="97">
        <f>+F15</f>
        <v>8893818</v>
      </c>
      <c r="G56" s="127">
        <f>+F56</f>
        <v>8893818</v>
      </c>
      <c r="H56" s="2"/>
    </row>
    <row r="57" spans="1:8">
      <c r="A57" s="2"/>
      <c r="B57" s="116"/>
      <c r="C57" s="119"/>
      <c r="D57" s="120"/>
      <c r="E57" s="129"/>
      <c r="F57" s="129"/>
      <c r="G57" s="129"/>
      <c r="H57" s="2"/>
    </row>
    <row r="58" spans="1:8">
      <c r="A58" s="2"/>
      <c r="B58" s="116"/>
      <c r="C58" s="119" t="s">
        <v>199</v>
      </c>
      <c r="D58" s="120"/>
      <c r="E58" s="130">
        <v>0</v>
      </c>
      <c r="F58" s="130">
        <f>+E58</f>
        <v>0</v>
      </c>
      <c r="G58" s="127">
        <f>+F58</f>
        <v>0</v>
      </c>
      <c r="H58" s="2"/>
    </row>
    <row r="59" spans="1:8">
      <c r="A59" s="2"/>
      <c r="B59" s="116"/>
      <c r="C59" s="119"/>
      <c r="D59" s="120"/>
      <c r="E59" s="129"/>
      <c r="F59" s="129"/>
      <c r="G59" s="129"/>
      <c r="H59" s="2"/>
    </row>
    <row r="60" spans="1:8">
      <c r="A60" s="2"/>
      <c r="B60" s="114"/>
      <c r="C60" s="310" t="s">
        <v>221</v>
      </c>
      <c r="D60" s="311"/>
      <c r="E60" s="126">
        <f>E51+E52-E56+E58</f>
        <v>5110209</v>
      </c>
      <c r="F60" s="126">
        <f>F51+F52-F56+F58</f>
        <v>1874574.5</v>
      </c>
      <c r="G60" s="126">
        <f>G51+G52-G56+G58</f>
        <v>1874574.5</v>
      </c>
      <c r="H60" s="2"/>
    </row>
    <row r="61" spans="1:8">
      <c r="A61" s="2"/>
      <c r="B61" s="114"/>
      <c r="C61" s="310" t="s">
        <v>222</v>
      </c>
      <c r="D61" s="311"/>
      <c r="E61" s="126">
        <f>E60-E52</f>
        <v>5110209</v>
      </c>
      <c r="F61" s="126">
        <f>F60-F52</f>
        <v>1874574.5</v>
      </c>
      <c r="G61" s="126">
        <f>G60-G52</f>
        <v>1874574.5</v>
      </c>
      <c r="H61" s="2"/>
    </row>
    <row r="62" spans="1:8">
      <c r="A62" s="2"/>
      <c r="B62" s="131"/>
      <c r="C62" s="132"/>
      <c r="D62" s="133"/>
      <c r="E62" s="134"/>
      <c r="F62" s="134"/>
      <c r="G62" s="134"/>
      <c r="H62" s="2"/>
    </row>
    <row r="63" spans="1:8">
      <c r="A63" s="2"/>
      <c r="B63" s="88"/>
      <c r="C63" s="2"/>
      <c r="D63" s="2"/>
      <c r="E63" s="135"/>
      <c r="F63" s="135"/>
      <c r="G63" s="135"/>
      <c r="H63" s="2"/>
    </row>
    <row r="64" spans="1:8">
      <c r="A64" s="2"/>
      <c r="B64" s="316" t="s">
        <v>4</v>
      </c>
      <c r="C64" s="316"/>
      <c r="D64" s="316"/>
      <c r="E64" s="124" t="s">
        <v>210</v>
      </c>
      <c r="F64" s="124" t="s">
        <v>189</v>
      </c>
      <c r="G64" s="124" t="s">
        <v>211</v>
      </c>
      <c r="H64" s="2"/>
    </row>
    <row r="65" spans="1:8">
      <c r="A65" s="2"/>
      <c r="B65" s="314"/>
      <c r="C65" s="315"/>
      <c r="D65" s="112"/>
      <c r="E65" s="125"/>
      <c r="F65" s="125"/>
      <c r="G65" s="125"/>
      <c r="H65" s="2"/>
    </row>
    <row r="66" spans="1:8">
      <c r="A66" s="2"/>
      <c r="B66" s="116"/>
      <c r="C66" s="119" t="s">
        <v>193</v>
      </c>
      <c r="D66" s="120"/>
      <c r="E66" s="118">
        <f>E11</f>
        <v>0</v>
      </c>
      <c r="F66" s="118">
        <f>F11</f>
        <v>0</v>
      </c>
      <c r="G66" s="118">
        <f>G11</f>
        <v>0</v>
      </c>
      <c r="H66" s="2"/>
    </row>
    <row r="67" spans="1:8">
      <c r="A67" s="2"/>
      <c r="B67" s="116"/>
      <c r="C67" s="119" t="s">
        <v>223</v>
      </c>
      <c r="D67" s="120"/>
      <c r="E67" s="115">
        <f>E68-E69</f>
        <v>0</v>
      </c>
      <c r="F67" s="115">
        <f>F68-F69</f>
        <v>0</v>
      </c>
      <c r="G67" s="115">
        <f>G68-G69</f>
        <v>0</v>
      </c>
      <c r="H67" s="2"/>
    </row>
    <row r="68" spans="1:8">
      <c r="A68" s="2"/>
      <c r="B68" s="116"/>
      <c r="C68" s="2"/>
      <c r="D68" s="117" t="s">
        <v>214</v>
      </c>
      <c r="E68" s="118">
        <v>0</v>
      </c>
      <c r="F68" s="118">
        <v>0</v>
      </c>
      <c r="G68" s="118">
        <v>0</v>
      </c>
      <c r="H68" s="2"/>
    </row>
    <row r="69" spans="1:8">
      <c r="A69" s="2"/>
      <c r="B69" s="116"/>
      <c r="C69" s="2"/>
      <c r="D69" s="117" t="s">
        <v>217</v>
      </c>
      <c r="E69" s="118">
        <v>0</v>
      </c>
      <c r="F69" s="118">
        <v>0</v>
      </c>
      <c r="G69" s="118">
        <v>0</v>
      </c>
      <c r="H69" s="2"/>
    </row>
    <row r="70" spans="1:8">
      <c r="A70" s="2"/>
      <c r="B70" s="116"/>
      <c r="C70" s="119"/>
      <c r="D70" s="120"/>
      <c r="E70" s="118"/>
      <c r="F70" s="118"/>
      <c r="G70" s="118"/>
      <c r="H70" s="2"/>
    </row>
    <row r="71" spans="1:8">
      <c r="A71" s="2"/>
      <c r="B71" s="116"/>
      <c r="C71" s="119" t="s">
        <v>224</v>
      </c>
      <c r="D71" s="120"/>
      <c r="E71" s="118">
        <f>E16</f>
        <v>5110209</v>
      </c>
      <c r="F71" s="118">
        <f>F16</f>
        <v>1874574.5</v>
      </c>
      <c r="G71" s="118">
        <f>F71</f>
        <v>1874574.5</v>
      </c>
      <c r="H71" s="2"/>
    </row>
    <row r="72" spans="1:8">
      <c r="A72" s="2"/>
      <c r="B72" s="116"/>
      <c r="C72" s="119"/>
      <c r="D72" s="120"/>
      <c r="E72" s="118"/>
      <c r="F72" s="118"/>
      <c r="G72" s="118"/>
      <c r="H72" s="2"/>
    </row>
    <row r="73" spans="1:8">
      <c r="A73" s="2"/>
      <c r="B73" s="116"/>
      <c r="C73" s="119" t="s">
        <v>200</v>
      </c>
      <c r="D73" s="120"/>
      <c r="E73" s="97">
        <v>0</v>
      </c>
      <c r="F73" s="97">
        <v>0</v>
      </c>
      <c r="G73" s="97">
        <v>0</v>
      </c>
      <c r="H73" s="2"/>
    </row>
    <row r="74" spans="1:8">
      <c r="A74" s="2"/>
      <c r="B74" s="116"/>
      <c r="C74" s="119"/>
      <c r="D74" s="120"/>
      <c r="E74" s="121"/>
      <c r="F74" s="121"/>
      <c r="G74" s="121"/>
      <c r="H74" s="2"/>
    </row>
    <row r="75" spans="1:8">
      <c r="A75" s="2"/>
      <c r="B75" s="114"/>
      <c r="C75" s="310" t="s">
        <v>225</v>
      </c>
      <c r="D75" s="311"/>
      <c r="E75" s="115">
        <f>E66+E67-E71+E73</f>
        <v>-5110209</v>
      </c>
      <c r="F75" s="115">
        <f>F66+F67-F71+F73</f>
        <v>-1874574.5</v>
      </c>
      <c r="G75" s="115">
        <f>G66+G67-G71+G73</f>
        <v>-1874574.5</v>
      </c>
      <c r="H75" s="2"/>
    </row>
    <row r="76" spans="1:8">
      <c r="A76" s="2"/>
      <c r="B76" s="308"/>
      <c r="C76" s="310" t="s">
        <v>226</v>
      </c>
      <c r="D76" s="311"/>
      <c r="E76" s="312">
        <f>E75-E67</f>
        <v>-5110209</v>
      </c>
      <c r="F76" s="312">
        <f>F75-F67</f>
        <v>-1874574.5</v>
      </c>
      <c r="G76" s="312">
        <f>G75-G67</f>
        <v>-1874574.5</v>
      </c>
      <c r="H76" s="2"/>
    </row>
    <row r="77" spans="1:8">
      <c r="A77" s="2"/>
      <c r="B77" s="309"/>
      <c r="C77" s="122"/>
      <c r="D77" s="123"/>
      <c r="E77" s="313"/>
      <c r="F77" s="313"/>
      <c r="G77" s="313"/>
      <c r="H77" s="2"/>
    </row>
    <row r="78" spans="1:8">
      <c r="A78" s="2"/>
      <c r="B78" s="40" t="s">
        <v>119</v>
      </c>
      <c r="C78" s="136"/>
      <c r="D78" s="136"/>
      <c r="E78" s="137"/>
      <c r="F78" s="137"/>
      <c r="G78" s="137"/>
      <c r="H78" s="2"/>
    </row>
    <row r="79" spans="1:8">
      <c r="A79" s="2"/>
      <c r="B79" s="136"/>
      <c r="C79" s="136"/>
      <c r="D79" s="136"/>
      <c r="E79" s="137"/>
      <c r="F79" s="137"/>
      <c r="G79" s="137"/>
      <c r="H79" s="2"/>
    </row>
    <row r="80" spans="1:8">
      <c r="A80" s="2"/>
      <c r="B80" s="136"/>
      <c r="C80" s="136"/>
      <c r="D80" s="136"/>
      <c r="E80" s="137"/>
      <c r="F80" s="137"/>
      <c r="G80" s="137"/>
      <c r="H80" s="2"/>
    </row>
    <row r="81" spans="1:8">
      <c r="A81" s="2"/>
      <c r="B81" s="136"/>
      <c r="C81" s="136"/>
      <c r="D81" s="136"/>
      <c r="E81" s="137"/>
      <c r="F81" s="137"/>
      <c r="G81" s="137"/>
      <c r="H81" s="2"/>
    </row>
    <row r="82" spans="1:8">
      <c r="A82" s="2"/>
      <c r="B82" s="136"/>
      <c r="C82" s="136"/>
      <c r="D82" s="136"/>
      <c r="E82" s="137"/>
      <c r="F82" s="137"/>
      <c r="G82" s="137"/>
      <c r="H82" s="2"/>
    </row>
    <row r="83" spans="1:8">
      <c r="A83" s="2"/>
      <c r="B83" s="136"/>
      <c r="C83" s="136"/>
      <c r="D83" s="136"/>
      <c r="E83" s="137"/>
      <c r="F83" s="137"/>
      <c r="G83" s="137"/>
      <c r="H83" s="2"/>
    </row>
    <row r="84" spans="1:8">
      <c r="A84" s="2"/>
      <c r="B84" s="41" t="s">
        <v>475</v>
      </c>
      <c r="C84" s="138"/>
      <c r="D84" s="39"/>
      <c r="E84" s="41"/>
      <c r="F84" s="289" t="s">
        <v>472</v>
      </c>
      <c r="G84" s="289"/>
      <c r="H84" s="2"/>
    </row>
    <row r="85" spans="1:8">
      <c r="A85" s="2"/>
      <c r="B85" s="41" t="s">
        <v>461</v>
      </c>
      <c r="C85" s="139"/>
      <c r="D85" s="139"/>
      <c r="E85" s="41"/>
      <c r="F85" s="291" t="s">
        <v>227</v>
      </c>
      <c r="G85" s="291"/>
      <c r="H85" s="2"/>
    </row>
    <row r="86" spans="1:8">
      <c r="A86" s="2"/>
      <c r="B86" s="41" t="s">
        <v>121</v>
      </c>
      <c r="C86" s="41"/>
      <c r="D86" s="41"/>
      <c r="E86" s="41"/>
      <c r="F86" s="41"/>
      <c r="G86" s="41"/>
      <c r="H86" s="2"/>
    </row>
  </sheetData>
  <mergeCells count="37">
    <mergeCell ref="C24:D24"/>
    <mergeCell ref="B1:G1"/>
    <mergeCell ref="B2:G2"/>
    <mergeCell ref="B3:G3"/>
    <mergeCell ref="B4:G4"/>
    <mergeCell ref="B5:G5"/>
    <mergeCell ref="B7:D7"/>
    <mergeCell ref="C9:D9"/>
    <mergeCell ref="C14:D14"/>
    <mergeCell ref="C18:D18"/>
    <mergeCell ref="C22:D22"/>
    <mergeCell ref="C23:D23"/>
    <mergeCell ref="G46:G47"/>
    <mergeCell ref="B49:D49"/>
    <mergeCell ref="B27:D27"/>
    <mergeCell ref="C29:D29"/>
    <mergeCell ref="C33:D33"/>
    <mergeCell ref="B36:D36"/>
    <mergeCell ref="C38:D38"/>
    <mergeCell ref="C42:D42"/>
    <mergeCell ref="C75:D75"/>
    <mergeCell ref="B46:B47"/>
    <mergeCell ref="C46:D46"/>
    <mergeCell ref="E46:E47"/>
    <mergeCell ref="F46:F47"/>
    <mergeCell ref="B50:C50"/>
    <mergeCell ref="C60:D60"/>
    <mergeCell ref="C61:D61"/>
    <mergeCell ref="B64:D64"/>
    <mergeCell ref="B65:C65"/>
    <mergeCell ref="F85:G85"/>
    <mergeCell ref="B76:B77"/>
    <mergeCell ref="C76:D76"/>
    <mergeCell ref="E76:E77"/>
    <mergeCell ref="F76:F77"/>
    <mergeCell ref="G76:G77"/>
    <mergeCell ref="F84:G84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AB9E-0DCE-41A1-9674-C8A20FA8E56F}">
  <sheetPr>
    <tabColor theme="4"/>
    <pageSetUpPr fitToPage="1"/>
  </sheetPr>
  <dimension ref="A1:L90"/>
  <sheetViews>
    <sheetView zoomScale="115" zoomScaleNormal="115" zoomScaleSheetLayoutView="100" workbookViewId="0">
      <selection activeCell="B2" sqref="B2:J2"/>
    </sheetView>
  </sheetViews>
  <sheetFormatPr baseColWidth="10" defaultRowHeight="15"/>
  <cols>
    <col min="1" max="3" width="2.7109375" customWidth="1"/>
    <col min="4" max="4" width="50.7109375" customWidth="1"/>
    <col min="5" max="9" width="12.7109375" customWidth="1"/>
    <col min="10" max="11" width="14" customWidth="1"/>
  </cols>
  <sheetData>
    <row r="1" spans="1:11">
      <c r="A1" s="1"/>
      <c r="B1" s="275" t="s">
        <v>228</v>
      </c>
      <c r="C1" s="275"/>
      <c r="D1" s="275"/>
      <c r="E1" s="275"/>
      <c r="F1" s="275"/>
      <c r="G1" s="275"/>
      <c r="H1" s="275"/>
      <c r="I1" s="275"/>
      <c r="J1" s="275"/>
      <c r="K1" s="1"/>
    </row>
    <row r="2" spans="1:11">
      <c r="A2" s="2"/>
      <c r="B2" s="276" t="s">
        <v>1</v>
      </c>
      <c r="C2" s="277"/>
      <c r="D2" s="277"/>
      <c r="E2" s="277"/>
      <c r="F2" s="277"/>
      <c r="G2" s="277"/>
      <c r="H2" s="277"/>
      <c r="I2" s="277"/>
      <c r="J2" s="278"/>
      <c r="K2" s="2"/>
    </row>
    <row r="3" spans="1:11">
      <c r="A3" s="2"/>
      <c r="B3" s="319" t="s">
        <v>229</v>
      </c>
      <c r="C3" s="320"/>
      <c r="D3" s="320"/>
      <c r="E3" s="320"/>
      <c r="F3" s="320"/>
      <c r="G3" s="320"/>
      <c r="H3" s="320"/>
      <c r="I3" s="320"/>
      <c r="J3" s="321"/>
      <c r="K3" s="2"/>
    </row>
    <row r="4" spans="1:11">
      <c r="A4" s="2"/>
      <c r="B4" s="340" t="s">
        <v>483</v>
      </c>
      <c r="C4" s="341"/>
      <c r="D4" s="341"/>
      <c r="E4" s="341"/>
      <c r="F4" s="341"/>
      <c r="G4" s="341"/>
      <c r="H4" s="341"/>
      <c r="I4" s="341"/>
      <c r="J4" s="342"/>
      <c r="K4" s="2"/>
    </row>
    <row r="5" spans="1:11">
      <c r="A5" s="2"/>
      <c r="B5" s="322" t="s">
        <v>3</v>
      </c>
      <c r="C5" s="323"/>
      <c r="D5" s="323"/>
      <c r="E5" s="323"/>
      <c r="F5" s="323"/>
      <c r="G5" s="323"/>
      <c r="H5" s="323"/>
      <c r="I5" s="323"/>
      <c r="J5" s="324"/>
      <c r="K5" s="2"/>
    </row>
    <row r="6" spans="1:11">
      <c r="A6" s="2"/>
      <c r="B6" s="343" t="s">
        <v>230</v>
      </c>
      <c r="C6" s="344"/>
      <c r="D6" s="345"/>
      <c r="E6" s="293" t="s">
        <v>231</v>
      </c>
      <c r="F6" s="293"/>
      <c r="G6" s="293"/>
      <c r="H6" s="293"/>
      <c r="I6" s="293"/>
      <c r="J6" s="293" t="s">
        <v>232</v>
      </c>
      <c r="K6" s="2"/>
    </row>
    <row r="7" spans="1:11" ht="22.5">
      <c r="A7" s="2"/>
      <c r="B7" s="282"/>
      <c r="C7" s="283"/>
      <c r="D7" s="284"/>
      <c r="E7" s="73" t="s">
        <v>233</v>
      </c>
      <c r="F7" s="62" t="s">
        <v>234</v>
      </c>
      <c r="G7" s="73" t="s">
        <v>235</v>
      </c>
      <c r="H7" s="73" t="s">
        <v>189</v>
      </c>
      <c r="I7" s="73" t="s">
        <v>236</v>
      </c>
      <c r="J7" s="293"/>
      <c r="K7" s="2"/>
    </row>
    <row r="8" spans="1:11">
      <c r="A8" s="2"/>
      <c r="B8" s="346"/>
      <c r="C8" s="347"/>
      <c r="D8" s="348"/>
      <c r="E8" s="141"/>
      <c r="F8" s="141"/>
      <c r="G8" s="141"/>
      <c r="H8" s="141"/>
      <c r="I8" s="141"/>
      <c r="J8" s="141"/>
      <c r="K8" s="2"/>
    </row>
    <row r="9" spans="1:11">
      <c r="A9" s="2"/>
      <c r="B9" s="338" t="s">
        <v>237</v>
      </c>
      <c r="C9" s="328"/>
      <c r="D9" s="329"/>
      <c r="E9" s="142"/>
      <c r="F9" s="142"/>
      <c r="G9" s="142"/>
      <c r="H9" s="142"/>
      <c r="I9" s="142"/>
      <c r="J9" s="142"/>
      <c r="K9" s="2"/>
    </row>
    <row r="10" spans="1:11">
      <c r="A10" s="2"/>
      <c r="B10" s="143"/>
      <c r="C10" s="336" t="s">
        <v>238</v>
      </c>
      <c r="D10" s="337"/>
      <c r="E10" s="144">
        <v>0</v>
      </c>
      <c r="F10" s="144">
        <v>0</v>
      </c>
      <c r="G10" s="145">
        <f>E10+F10</f>
        <v>0</v>
      </c>
      <c r="H10" s="144">
        <v>0</v>
      </c>
      <c r="I10" s="144">
        <v>0</v>
      </c>
      <c r="J10" s="145">
        <f>G10-H10</f>
        <v>0</v>
      </c>
      <c r="K10" s="2"/>
    </row>
    <row r="11" spans="1:11">
      <c r="A11" s="2"/>
      <c r="B11" s="143"/>
      <c r="C11" s="336" t="s">
        <v>239</v>
      </c>
      <c r="D11" s="337"/>
      <c r="E11" s="144">
        <v>0</v>
      </c>
      <c r="F11" s="144">
        <v>0</v>
      </c>
      <c r="G11" s="145">
        <f>E11+F11</f>
        <v>0</v>
      </c>
      <c r="H11" s="144">
        <v>0</v>
      </c>
      <c r="I11" s="144">
        <v>0</v>
      </c>
      <c r="J11" s="145">
        <f t="shared" ref="J11:J40" si="0">G11-H11</f>
        <v>0</v>
      </c>
      <c r="K11" s="2"/>
    </row>
    <row r="12" spans="1:11">
      <c r="A12" s="2"/>
      <c r="B12" s="143"/>
      <c r="C12" s="336" t="s">
        <v>240</v>
      </c>
      <c r="D12" s="337"/>
      <c r="E12" s="144">
        <v>0</v>
      </c>
      <c r="F12" s="144">
        <v>0</v>
      </c>
      <c r="G12" s="145">
        <f>E12+F12</f>
        <v>0</v>
      </c>
      <c r="H12" s="144">
        <v>0</v>
      </c>
      <c r="I12" s="144">
        <v>0</v>
      </c>
      <c r="J12" s="145">
        <f t="shared" si="0"/>
        <v>0</v>
      </c>
      <c r="K12" s="2"/>
    </row>
    <row r="13" spans="1:11">
      <c r="A13" s="2"/>
      <c r="B13" s="143"/>
      <c r="C13" s="336" t="s">
        <v>241</v>
      </c>
      <c r="D13" s="337"/>
      <c r="E13" s="144">
        <v>0</v>
      </c>
      <c r="F13" s="144">
        <v>0</v>
      </c>
      <c r="G13" s="145">
        <f t="shared" ref="G13:G40" si="1">E13+F13</f>
        <v>0</v>
      </c>
      <c r="H13" s="144">
        <v>0</v>
      </c>
      <c r="I13" s="144">
        <v>0</v>
      </c>
      <c r="J13" s="145">
        <f t="shared" si="0"/>
        <v>0</v>
      </c>
      <c r="K13" s="2"/>
    </row>
    <row r="14" spans="1:11">
      <c r="A14" s="2" t="s">
        <v>242</v>
      </c>
      <c r="B14" s="143"/>
      <c r="C14" s="336" t="s">
        <v>243</v>
      </c>
      <c r="D14" s="337"/>
      <c r="E14" s="144">
        <v>0</v>
      </c>
      <c r="F14" s="144">
        <v>0</v>
      </c>
      <c r="G14" s="145">
        <f t="shared" si="1"/>
        <v>0</v>
      </c>
      <c r="H14" s="150">
        <v>0</v>
      </c>
      <c r="I14" s="150">
        <v>0</v>
      </c>
      <c r="J14" s="149">
        <f>G14-H14</f>
        <v>0</v>
      </c>
      <c r="K14" s="2"/>
    </row>
    <row r="15" spans="1:11">
      <c r="A15" s="2"/>
      <c r="B15" s="143"/>
      <c r="C15" s="336" t="s">
        <v>244</v>
      </c>
      <c r="D15" s="337"/>
      <c r="E15" s="144">
        <v>0</v>
      </c>
      <c r="F15" s="144">
        <v>0</v>
      </c>
      <c r="G15" s="145">
        <f t="shared" si="1"/>
        <v>0</v>
      </c>
      <c r="H15" s="150">
        <v>234.24</v>
      </c>
      <c r="I15" s="150">
        <v>234.24</v>
      </c>
      <c r="J15" s="149">
        <f t="shared" si="0"/>
        <v>-234.24</v>
      </c>
      <c r="K15" s="2"/>
    </row>
    <row r="16" spans="1:11">
      <c r="A16" s="2"/>
      <c r="B16" s="143"/>
      <c r="C16" s="336" t="s">
        <v>245</v>
      </c>
      <c r="D16" s="337"/>
      <c r="E16" s="144">
        <v>583292</v>
      </c>
      <c r="F16" s="144">
        <v>0</v>
      </c>
      <c r="G16" s="145">
        <f t="shared" si="1"/>
        <v>583292</v>
      </c>
      <c r="H16" s="144">
        <v>604610</v>
      </c>
      <c r="I16" s="144">
        <v>604610</v>
      </c>
      <c r="J16" s="145">
        <f>G16-H16</f>
        <v>-21318</v>
      </c>
      <c r="K16" s="2"/>
    </row>
    <row r="17" spans="1:11">
      <c r="A17" s="2"/>
      <c r="B17" s="143"/>
      <c r="C17" s="330" t="s">
        <v>246</v>
      </c>
      <c r="D17" s="337"/>
      <c r="E17" s="146">
        <f>E18+E19+E20+E21+E22+E23+E24+E25+E26+E27+E28</f>
        <v>0</v>
      </c>
      <c r="F17" s="146">
        <f>F18+F19+F20+F21+F22+F23+F24+F25+F26+F27+F28</f>
        <v>0</v>
      </c>
      <c r="G17" s="146">
        <f>E17+F17</f>
        <v>0</v>
      </c>
      <c r="H17" s="146">
        <f>H18+H19+H20+H21+H22+H23+H24+H25+H26+H27+H28</f>
        <v>0</v>
      </c>
      <c r="I17" s="146">
        <f>I18+I19+I20+I21+I22+I23+I24+I25+I26+I27+I28</f>
        <v>0</v>
      </c>
      <c r="J17" s="145">
        <f t="shared" si="0"/>
        <v>0</v>
      </c>
      <c r="K17" s="2"/>
    </row>
    <row r="18" spans="1:11">
      <c r="A18" s="2"/>
      <c r="B18" s="143"/>
      <c r="C18" s="147"/>
      <c r="D18" s="148" t="s">
        <v>247</v>
      </c>
      <c r="E18" s="144">
        <v>0</v>
      </c>
      <c r="F18" s="144">
        <v>0</v>
      </c>
      <c r="G18" s="146">
        <f t="shared" si="1"/>
        <v>0</v>
      </c>
      <c r="H18" s="144">
        <v>0</v>
      </c>
      <c r="I18" s="144">
        <v>0</v>
      </c>
      <c r="J18" s="145">
        <f t="shared" si="0"/>
        <v>0</v>
      </c>
      <c r="K18" s="2"/>
    </row>
    <row r="19" spans="1:11">
      <c r="A19" s="2"/>
      <c r="B19" s="143"/>
      <c r="C19" s="147"/>
      <c r="D19" s="148" t="s">
        <v>248</v>
      </c>
      <c r="E19" s="144">
        <v>0</v>
      </c>
      <c r="F19" s="144">
        <v>0</v>
      </c>
      <c r="G19" s="145">
        <f t="shared" si="1"/>
        <v>0</v>
      </c>
      <c r="H19" s="144">
        <v>0</v>
      </c>
      <c r="I19" s="144">
        <v>0</v>
      </c>
      <c r="J19" s="145">
        <f t="shared" si="0"/>
        <v>0</v>
      </c>
      <c r="K19" s="2"/>
    </row>
    <row r="20" spans="1:11">
      <c r="A20" s="2"/>
      <c r="B20" s="143"/>
      <c r="C20" s="147"/>
      <c r="D20" s="148" t="s">
        <v>249</v>
      </c>
      <c r="E20" s="144">
        <v>0</v>
      </c>
      <c r="F20" s="144">
        <v>0</v>
      </c>
      <c r="G20" s="145">
        <f t="shared" si="1"/>
        <v>0</v>
      </c>
      <c r="H20" s="144">
        <v>0</v>
      </c>
      <c r="I20" s="144">
        <v>0</v>
      </c>
      <c r="J20" s="145">
        <f t="shared" si="0"/>
        <v>0</v>
      </c>
      <c r="K20" s="2"/>
    </row>
    <row r="21" spans="1:11">
      <c r="A21" s="2"/>
      <c r="B21" s="143"/>
      <c r="C21" s="147"/>
      <c r="D21" s="148" t="s">
        <v>250</v>
      </c>
      <c r="E21" s="144">
        <v>0</v>
      </c>
      <c r="F21" s="144">
        <v>0</v>
      </c>
      <c r="G21" s="145">
        <f t="shared" si="1"/>
        <v>0</v>
      </c>
      <c r="H21" s="144">
        <v>0</v>
      </c>
      <c r="I21" s="144">
        <v>0</v>
      </c>
      <c r="J21" s="145">
        <f t="shared" si="0"/>
        <v>0</v>
      </c>
      <c r="K21" s="2"/>
    </row>
    <row r="22" spans="1:11">
      <c r="A22" s="2"/>
      <c r="B22" s="143"/>
      <c r="C22" s="147"/>
      <c r="D22" s="148" t="s">
        <v>251</v>
      </c>
      <c r="E22" s="144">
        <v>0</v>
      </c>
      <c r="F22" s="144">
        <v>0</v>
      </c>
      <c r="G22" s="145">
        <f t="shared" si="1"/>
        <v>0</v>
      </c>
      <c r="H22" s="144">
        <v>0</v>
      </c>
      <c r="I22" s="144">
        <v>0</v>
      </c>
      <c r="J22" s="145">
        <f t="shared" si="0"/>
        <v>0</v>
      </c>
      <c r="K22" s="2"/>
    </row>
    <row r="23" spans="1:11">
      <c r="A23" s="2"/>
      <c r="B23" s="143"/>
      <c r="C23" s="147"/>
      <c r="D23" s="148" t="s">
        <v>252</v>
      </c>
      <c r="E23" s="144">
        <v>0</v>
      </c>
      <c r="F23" s="144">
        <v>0</v>
      </c>
      <c r="G23" s="145">
        <f t="shared" si="1"/>
        <v>0</v>
      </c>
      <c r="H23" s="144">
        <v>0</v>
      </c>
      <c r="I23" s="144">
        <v>0</v>
      </c>
      <c r="J23" s="145">
        <f t="shared" si="0"/>
        <v>0</v>
      </c>
      <c r="K23" s="2"/>
    </row>
    <row r="24" spans="1:11">
      <c r="A24" s="2"/>
      <c r="B24" s="143"/>
      <c r="C24" s="147"/>
      <c r="D24" s="148" t="s">
        <v>253</v>
      </c>
      <c r="E24" s="144">
        <v>0</v>
      </c>
      <c r="F24" s="144">
        <v>0</v>
      </c>
      <c r="G24" s="145">
        <f t="shared" si="1"/>
        <v>0</v>
      </c>
      <c r="H24" s="144">
        <v>0</v>
      </c>
      <c r="I24" s="144">
        <v>0</v>
      </c>
      <c r="J24" s="145">
        <f t="shared" si="0"/>
        <v>0</v>
      </c>
      <c r="K24" s="2"/>
    </row>
    <row r="25" spans="1:11">
      <c r="A25" s="2"/>
      <c r="B25" s="143"/>
      <c r="C25" s="147"/>
      <c r="D25" s="148" t="s">
        <v>254</v>
      </c>
      <c r="E25" s="144">
        <v>0</v>
      </c>
      <c r="F25" s="144">
        <v>0</v>
      </c>
      <c r="G25" s="145">
        <f t="shared" si="1"/>
        <v>0</v>
      </c>
      <c r="H25" s="144">
        <v>0</v>
      </c>
      <c r="I25" s="144">
        <v>0</v>
      </c>
      <c r="J25" s="145">
        <f t="shared" si="0"/>
        <v>0</v>
      </c>
      <c r="K25" s="2"/>
    </row>
    <row r="26" spans="1:11">
      <c r="A26" s="2"/>
      <c r="B26" s="143"/>
      <c r="C26" s="147"/>
      <c r="D26" s="148" t="s">
        <v>255</v>
      </c>
      <c r="E26" s="144">
        <v>0</v>
      </c>
      <c r="F26" s="144">
        <v>0</v>
      </c>
      <c r="G26" s="145">
        <f t="shared" si="1"/>
        <v>0</v>
      </c>
      <c r="H26" s="144">
        <v>0</v>
      </c>
      <c r="I26" s="144">
        <v>0</v>
      </c>
      <c r="J26" s="145">
        <f t="shared" si="0"/>
        <v>0</v>
      </c>
      <c r="K26" s="2"/>
    </row>
    <row r="27" spans="1:11">
      <c r="A27" s="2"/>
      <c r="B27" s="143"/>
      <c r="C27" s="147"/>
      <c r="D27" s="148" t="s">
        <v>256</v>
      </c>
      <c r="E27" s="144">
        <v>0</v>
      </c>
      <c r="F27" s="144">
        <v>0</v>
      </c>
      <c r="G27" s="145">
        <f t="shared" si="1"/>
        <v>0</v>
      </c>
      <c r="H27" s="144">
        <v>0</v>
      </c>
      <c r="I27" s="144">
        <v>0</v>
      </c>
      <c r="J27" s="145">
        <f t="shared" si="0"/>
        <v>0</v>
      </c>
      <c r="K27" s="2"/>
    </row>
    <row r="28" spans="1:11" ht="22.5">
      <c r="A28" s="2"/>
      <c r="B28" s="143"/>
      <c r="C28" s="147"/>
      <c r="D28" s="148" t="s">
        <v>257</v>
      </c>
      <c r="E28" s="144">
        <v>0</v>
      </c>
      <c r="F28" s="144">
        <v>0</v>
      </c>
      <c r="G28" s="145">
        <f t="shared" si="1"/>
        <v>0</v>
      </c>
      <c r="H28" s="144">
        <v>0</v>
      </c>
      <c r="I28" s="144">
        <v>0</v>
      </c>
      <c r="J28" s="145">
        <f t="shared" si="0"/>
        <v>0</v>
      </c>
      <c r="K28" s="2"/>
    </row>
    <row r="29" spans="1:11">
      <c r="A29" s="2"/>
      <c r="B29" s="143"/>
      <c r="C29" s="336" t="s">
        <v>258</v>
      </c>
      <c r="D29" s="337"/>
      <c r="E29" s="146">
        <f>E30+E31+E32+E33+E34</f>
        <v>0</v>
      </c>
      <c r="F29" s="146">
        <f>F30+F31+F32+F33+F34</f>
        <v>0</v>
      </c>
      <c r="G29" s="145">
        <f t="shared" si="1"/>
        <v>0</v>
      </c>
      <c r="H29" s="146">
        <f>H30+H31+H32+H33+H34</f>
        <v>0</v>
      </c>
      <c r="I29" s="146">
        <f>I30+I31+I32+I33+I34</f>
        <v>0</v>
      </c>
      <c r="J29" s="145">
        <f t="shared" si="0"/>
        <v>0</v>
      </c>
      <c r="K29" s="2"/>
    </row>
    <row r="30" spans="1:11">
      <c r="A30" s="2"/>
      <c r="B30" s="143"/>
      <c r="C30" s="147"/>
      <c r="D30" s="148" t="s">
        <v>259</v>
      </c>
      <c r="E30" s="144">
        <v>0</v>
      </c>
      <c r="F30" s="144">
        <v>0</v>
      </c>
      <c r="G30" s="145">
        <f t="shared" si="1"/>
        <v>0</v>
      </c>
      <c r="H30" s="144">
        <v>0</v>
      </c>
      <c r="I30" s="144">
        <v>0</v>
      </c>
      <c r="J30" s="145">
        <f t="shared" si="0"/>
        <v>0</v>
      </c>
      <c r="K30" s="2"/>
    </row>
    <row r="31" spans="1:11">
      <c r="A31" s="2"/>
      <c r="B31" s="143"/>
      <c r="C31" s="147"/>
      <c r="D31" s="148" t="s">
        <v>260</v>
      </c>
      <c r="E31" s="144">
        <v>0</v>
      </c>
      <c r="F31" s="144">
        <v>0</v>
      </c>
      <c r="G31" s="145">
        <f t="shared" si="1"/>
        <v>0</v>
      </c>
      <c r="H31" s="144">
        <v>0</v>
      </c>
      <c r="I31" s="144">
        <v>0</v>
      </c>
      <c r="J31" s="145">
        <f t="shared" si="0"/>
        <v>0</v>
      </c>
      <c r="K31" s="2"/>
    </row>
    <row r="32" spans="1:11">
      <c r="A32" s="2"/>
      <c r="B32" s="143"/>
      <c r="C32" s="147"/>
      <c r="D32" s="148" t="s">
        <v>261</v>
      </c>
      <c r="E32" s="144">
        <v>0</v>
      </c>
      <c r="F32" s="144">
        <v>0</v>
      </c>
      <c r="G32" s="145">
        <f t="shared" si="1"/>
        <v>0</v>
      </c>
      <c r="H32" s="144">
        <v>0</v>
      </c>
      <c r="I32" s="144">
        <v>0</v>
      </c>
      <c r="J32" s="145">
        <f t="shared" si="0"/>
        <v>0</v>
      </c>
      <c r="K32" s="2"/>
    </row>
    <row r="33" spans="1:12">
      <c r="A33" s="2"/>
      <c r="B33" s="143"/>
      <c r="C33" s="147"/>
      <c r="D33" s="148" t="s">
        <v>262</v>
      </c>
      <c r="E33" s="144">
        <v>0</v>
      </c>
      <c r="F33" s="144">
        <v>0</v>
      </c>
      <c r="G33" s="145">
        <f t="shared" si="1"/>
        <v>0</v>
      </c>
      <c r="H33" s="144">
        <v>0</v>
      </c>
      <c r="I33" s="144">
        <v>0</v>
      </c>
      <c r="J33" s="145">
        <f t="shared" si="0"/>
        <v>0</v>
      </c>
      <c r="K33" s="2"/>
    </row>
    <row r="34" spans="1:12">
      <c r="A34" s="2"/>
      <c r="B34" s="143"/>
      <c r="C34" s="147"/>
      <c r="D34" s="148" t="s">
        <v>263</v>
      </c>
      <c r="E34" s="144">
        <v>0</v>
      </c>
      <c r="F34" s="144">
        <v>0</v>
      </c>
      <c r="G34" s="145">
        <f t="shared" si="1"/>
        <v>0</v>
      </c>
      <c r="H34" s="144">
        <v>0</v>
      </c>
      <c r="I34" s="144">
        <v>0</v>
      </c>
      <c r="J34" s="145">
        <f t="shared" si="0"/>
        <v>0</v>
      </c>
      <c r="K34" s="2"/>
    </row>
    <row r="35" spans="1:12">
      <c r="A35" s="2"/>
      <c r="B35" s="143"/>
      <c r="C35" s="336" t="s">
        <v>264</v>
      </c>
      <c r="D35" s="337"/>
      <c r="E35" s="257">
        <v>23570857</v>
      </c>
      <c r="F35" s="150">
        <v>-135674</v>
      </c>
      <c r="G35" s="149">
        <f>+E35+F35</f>
        <v>23435183</v>
      </c>
      <c r="H35" s="257">
        <v>10163782.5</v>
      </c>
      <c r="I35" s="150">
        <v>10163782.5</v>
      </c>
      <c r="J35" s="149">
        <f>G35-H35</f>
        <v>13271400.5</v>
      </c>
      <c r="K35" s="2"/>
    </row>
    <row r="36" spans="1:12">
      <c r="A36" s="2"/>
      <c r="B36" s="143"/>
      <c r="C36" s="336" t="s">
        <v>265</v>
      </c>
      <c r="D36" s="337"/>
      <c r="E36" s="150">
        <f>E37</f>
        <v>0</v>
      </c>
      <c r="F36" s="150">
        <f>F37</f>
        <v>0</v>
      </c>
      <c r="G36" s="149">
        <f t="shared" si="1"/>
        <v>0</v>
      </c>
      <c r="H36" s="150">
        <f>H37</f>
        <v>0</v>
      </c>
      <c r="I36" s="149">
        <f>I37</f>
        <v>0</v>
      </c>
      <c r="J36" s="149">
        <f t="shared" si="0"/>
        <v>0</v>
      </c>
      <c r="K36" s="2"/>
      <c r="L36" s="270"/>
    </row>
    <row r="37" spans="1:12">
      <c r="A37" s="2"/>
      <c r="B37" s="143"/>
      <c r="C37" s="147"/>
      <c r="D37" s="148" t="s">
        <v>266</v>
      </c>
      <c r="E37" s="150">
        <v>0</v>
      </c>
      <c r="F37" s="150">
        <v>0</v>
      </c>
      <c r="G37" s="150">
        <f t="shared" si="1"/>
        <v>0</v>
      </c>
      <c r="H37" s="150">
        <v>0</v>
      </c>
      <c r="I37" s="150">
        <v>0</v>
      </c>
      <c r="J37" s="149">
        <f t="shared" si="0"/>
        <v>0</v>
      </c>
      <c r="K37" s="2"/>
    </row>
    <row r="38" spans="1:12">
      <c r="A38" s="2"/>
      <c r="B38" s="143"/>
      <c r="C38" s="336" t="s">
        <v>267</v>
      </c>
      <c r="D38" s="337"/>
      <c r="E38" s="149">
        <f>+E39+E40</f>
        <v>0</v>
      </c>
      <c r="F38" s="149">
        <f>F39+F40</f>
        <v>215629.79</v>
      </c>
      <c r="G38" s="149">
        <f t="shared" si="1"/>
        <v>215629.79</v>
      </c>
      <c r="H38" s="149">
        <f>+H39+H40</f>
        <v>0</v>
      </c>
      <c r="I38" s="149">
        <f>I39+I40</f>
        <v>0</v>
      </c>
      <c r="J38" s="149">
        <f>G38-H38</f>
        <v>215629.79</v>
      </c>
      <c r="K38" s="2"/>
    </row>
    <row r="39" spans="1:12">
      <c r="A39" s="2"/>
      <c r="B39" s="143"/>
      <c r="C39" s="147"/>
      <c r="D39" s="148" t="s">
        <v>268</v>
      </c>
      <c r="E39" s="150">
        <v>0</v>
      </c>
      <c r="F39" s="150">
        <v>0</v>
      </c>
      <c r="G39" s="149">
        <f t="shared" si="1"/>
        <v>0</v>
      </c>
      <c r="H39" s="150">
        <v>0</v>
      </c>
      <c r="I39" s="150">
        <v>0</v>
      </c>
      <c r="J39" s="149">
        <f t="shared" si="0"/>
        <v>0</v>
      </c>
      <c r="K39" s="2"/>
    </row>
    <row r="40" spans="1:12">
      <c r="A40" s="2"/>
      <c r="B40" s="143"/>
      <c r="C40" s="147"/>
      <c r="D40" s="148" t="s">
        <v>269</v>
      </c>
      <c r="E40" s="150"/>
      <c r="F40" s="150">
        <v>215629.79</v>
      </c>
      <c r="G40" s="149">
        <f t="shared" si="1"/>
        <v>215629.79</v>
      </c>
      <c r="H40" s="150"/>
      <c r="I40" s="150">
        <f>+H40</f>
        <v>0</v>
      </c>
      <c r="J40" s="149">
        <f t="shared" si="0"/>
        <v>215629.79</v>
      </c>
      <c r="K40" s="2"/>
    </row>
    <row r="41" spans="1:12">
      <c r="A41" s="2"/>
      <c r="B41" s="151"/>
      <c r="C41" s="152"/>
      <c r="D41" s="49"/>
      <c r="E41" s="150"/>
      <c r="F41" s="150"/>
      <c r="G41" s="149"/>
      <c r="H41" s="149"/>
      <c r="I41" s="149"/>
      <c r="J41" s="149"/>
      <c r="K41" s="2"/>
    </row>
    <row r="42" spans="1:12">
      <c r="A42" s="2"/>
      <c r="B42" s="339" t="s">
        <v>270</v>
      </c>
      <c r="C42" s="328"/>
      <c r="D42" s="329"/>
      <c r="E42" s="149">
        <f>E10+E11+E12+E13+E14+E15+E16+E17+E29+E35+E36+E38</f>
        <v>24154149</v>
      </c>
      <c r="F42" s="149">
        <f>F10+F11+F12+F13+F14+F15+F16+F17+F29+F35+F36+F38</f>
        <v>79955.790000000008</v>
      </c>
      <c r="G42" s="149">
        <f>E42+F42</f>
        <v>24234104.789999999</v>
      </c>
      <c r="H42" s="149">
        <f>H10+H11+H12+H13+H14+H15+H16+H17+H29+H35+H36+H38</f>
        <v>10768626.74</v>
      </c>
      <c r="I42" s="149">
        <f>I10+I11+I12+I13+I14+I15+I16+I17+I29+I35+I36+I38</f>
        <v>10768626.74</v>
      </c>
      <c r="J42" s="149">
        <f>G42-H42</f>
        <v>13465478.049999999</v>
      </c>
      <c r="K42" s="2"/>
    </row>
    <row r="43" spans="1:12">
      <c r="A43" s="2"/>
      <c r="B43" s="338" t="s">
        <v>271</v>
      </c>
      <c r="C43" s="328"/>
      <c r="D43" s="329"/>
      <c r="E43" s="145"/>
      <c r="F43" s="145"/>
      <c r="G43" s="145"/>
      <c r="H43" s="145"/>
      <c r="I43" s="145"/>
      <c r="J43" s="145">
        <f>G43-H43</f>
        <v>0</v>
      </c>
      <c r="K43" s="2"/>
    </row>
    <row r="44" spans="1:12">
      <c r="A44" s="2"/>
      <c r="B44" s="151"/>
      <c r="C44" s="152"/>
      <c r="D44" s="49"/>
      <c r="E44" s="145"/>
      <c r="F44" s="145"/>
      <c r="G44" s="146"/>
      <c r="H44" s="145"/>
      <c r="I44" s="145"/>
      <c r="J44" s="146"/>
      <c r="K44" s="2"/>
    </row>
    <row r="45" spans="1:12">
      <c r="A45" s="2"/>
      <c r="B45" s="338" t="s">
        <v>272</v>
      </c>
      <c r="C45" s="328"/>
      <c r="D45" s="329"/>
      <c r="E45" s="145"/>
      <c r="F45" s="145"/>
      <c r="G45" s="146"/>
      <c r="H45" s="144"/>
      <c r="I45" s="144"/>
      <c r="J45" s="146"/>
      <c r="K45" s="2"/>
    </row>
    <row r="46" spans="1:12">
      <c r="A46" s="2"/>
      <c r="B46" s="143"/>
      <c r="C46" s="336" t="s">
        <v>273</v>
      </c>
      <c r="D46" s="337"/>
      <c r="E46" s="145">
        <f>E47+E48+E49+E50+E51+E52+E53+E54</f>
        <v>0</v>
      </c>
      <c r="F46" s="145">
        <f>F47+F48+F49+F50+F51+F52+F53+F54</f>
        <v>0</v>
      </c>
      <c r="G46" s="145">
        <f>E46+F46</f>
        <v>0</v>
      </c>
      <c r="H46" s="145">
        <f>H47+H48+H49+H50+H51+H52+H53+H54</f>
        <v>0</v>
      </c>
      <c r="I46" s="145">
        <f>I47+I48+I49+I50+I51+I52+I53+I54</f>
        <v>0</v>
      </c>
      <c r="J46" s="145">
        <f>G46-H46</f>
        <v>0</v>
      </c>
      <c r="K46" s="2"/>
    </row>
    <row r="47" spans="1:12" ht="22.5">
      <c r="A47" s="2"/>
      <c r="B47" s="143"/>
      <c r="C47" s="147"/>
      <c r="D47" s="148" t="s">
        <v>274</v>
      </c>
      <c r="E47" s="144">
        <v>0</v>
      </c>
      <c r="F47" s="144">
        <v>0</v>
      </c>
      <c r="G47" s="145">
        <f t="shared" ref="G47:G64" si="2">E47+F47</f>
        <v>0</v>
      </c>
      <c r="H47" s="144">
        <v>0</v>
      </c>
      <c r="I47" s="144">
        <v>0</v>
      </c>
      <c r="J47" s="145">
        <f t="shared" ref="J47:J54" si="3">G47-H47</f>
        <v>0</v>
      </c>
      <c r="K47" s="2"/>
    </row>
    <row r="48" spans="1:12">
      <c r="A48" s="2"/>
      <c r="B48" s="143"/>
      <c r="C48" s="147"/>
      <c r="D48" s="148" t="s">
        <v>275</v>
      </c>
      <c r="E48" s="144">
        <v>0</v>
      </c>
      <c r="F48" s="144">
        <v>0</v>
      </c>
      <c r="G48" s="145">
        <f t="shared" si="2"/>
        <v>0</v>
      </c>
      <c r="H48" s="144">
        <v>0</v>
      </c>
      <c r="I48" s="144">
        <v>0</v>
      </c>
      <c r="J48" s="145">
        <f t="shared" si="3"/>
        <v>0</v>
      </c>
      <c r="K48" s="2"/>
    </row>
    <row r="49" spans="1:11">
      <c r="A49" s="2"/>
      <c r="B49" s="143"/>
      <c r="C49" s="147"/>
      <c r="D49" s="148" t="s">
        <v>276</v>
      </c>
      <c r="E49" s="144">
        <v>0</v>
      </c>
      <c r="F49" s="144">
        <v>0</v>
      </c>
      <c r="G49" s="145">
        <f t="shared" si="2"/>
        <v>0</v>
      </c>
      <c r="H49" s="144">
        <v>0</v>
      </c>
      <c r="I49" s="144">
        <v>0</v>
      </c>
      <c r="J49" s="145">
        <f t="shared" si="3"/>
        <v>0</v>
      </c>
      <c r="K49" s="2"/>
    </row>
    <row r="50" spans="1:11" ht="22.5">
      <c r="A50" s="2"/>
      <c r="B50" s="143"/>
      <c r="C50" s="147"/>
      <c r="D50" s="148" t="s">
        <v>277</v>
      </c>
      <c r="E50" s="144">
        <v>0</v>
      </c>
      <c r="F50" s="144">
        <v>0</v>
      </c>
      <c r="G50" s="145">
        <f t="shared" si="2"/>
        <v>0</v>
      </c>
      <c r="H50" s="144">
        <v>0</v>
      </c>
      <c r="I50" s="144">
        <v>0</v>
      </c>
      <c r="J50" s="145">
        <f t="shared" si="3"/>
        <v>0</v>
      </c>
      <c r="K50" s="2"/>
    </row>
    <row r="51" spans="1:11">
      <c r="A51" s="2"/>
      <c r="B51" s="143"/>
      <c r="C51" s="147"/>
      <c r="D51" s="148" t="s">
        <v>278</v>
      </c>
      <c r="E51" s="144">
        <v>0</v>
      </c>
      <c r="F51" s="144">
        <v>0</v>
      </c>
      <c r="G51" s="145">
        <f>E51+F51</f>
        <v>0</v>
      </c>
      <c r="H51" s="144">
        <v>0</v>
      </c>
      <c r="I51" s="144">
        <v>0</v>
      </c>
      <c r="J51" s="145">
        <f t="shared" si="3"/>
        <v>0</v>
      </c>
      <c r="K51" s="2"/>
    </row>
    <row r="52" spans="1:11" ht="22.5">
      <c r="A52" s="2"/>
      <c r="B52" s="143"/>
      <c r="C52" s="147"/>
      <c r="D52" s="148" t="s">
        <v>279</v>
      </c>
      <c r="E52" s="144">
        <v>0</v>
      </c>
      <c r="F52" s="144">
        <v>0</v>
      </c>
      <c r="G52" s="145">
        <f t="shared" si="2"/>
        <v>0</v>
      </c>
      <c r="H52" s="144">
        <v>0</v>
      </c>
      <c r="I52" s="144">
        <v>0</v>
      </c>
      <c r="J52" s="145">
        <f t="shared" si="3"/>
        <v>0</v>
      </c>
      <c r="K52" s="2"/>
    </row>
    <row r="53" spans="1:11" ht="22.5">
      <c r="A53" s="2"/>
      <c r="B53" s="143"/>
      <c r="C53" s="147"/>
      <c r="D53" s="148" t="s">
        <v>280</v>
      </c>
      <c r="E53" s="144">
        <v>0</v>
      </c>
      <c r="F53" s="144">
        <v>0</v>
      </c>
      <c r="G53" s="145">
        <f t="shared" si="2"/>
        <v>0</v>
      </c>
      <c r="H53" s="144">
        <v>0</v>
      </c>
      <c r="I53" s="144">
        <v>0</v>
      </c>
      <c r="J53" s="145">
        <f t="shared" si="3"/>
        <v>0</v>
      </c>
      <c r="K53" s="2"/>
    </row>
    <row r="54" spans="1:11" ht="22.5">
      <c r="A54" s="2"/>
      <c r="B54" s="143"/>
      <c r="C54" s="147"/>
      <c r="D54" s="148" t="s">
        <v>281</v>
      </c>
      <c r="E54" s="144">
        <v>0</v>
      </c>
      <c r="F54" s="144">
        <v>0</v>
      </c>
      <c r="G54" s="145">
        <f t="shared" si="2"/>
        <v>0</v>
      </c>
      <c r="H54" s="144">
        <v>0</v>
      </c>
      <c r="I54" s="144">
        <v>0</v>
      </c>
      <c r="J54" s="145">
        <f t="shared" si="3"/>
        <v>0</v>
      </c>
      <c r="K54" s="2"/>
    </row>
    <row r="55" spans="1:11">
      <c r="A55" s="2"/>
      <c r="B55" s="143"/>
      <c r="C55" s="336" t="s">
        <v>282</v>
      </c>
      <c r="D55" s="337"/>
      <c r="E55" s="145">
        <f>E56+E57+E58+E59</f>
        <v>0</v>
      </c>
      <c r="F55" s="145">
        <f>F56+F57+F58+F59</f>
        <v>0</v>
      </c>
      <c r="G55" s="145">
        <f t="shared" si="2"/>
        <v>0</v>
      </c>
      <c r="H55" s="145">
        <f>H56+H57+H58+H59</f>
        <v>0</v>
      </c>
      <c r="I55" s="145">
        <f>I56+I57+I58+I59</f>
        <v>0</v>
      </c>
      <c r="J55" s="145">
        <f>G55-H55</f>
        <v>0</v>
      </c>
      <c r="K55" s="2"/>
    </row>
    <row r="56" spans="1:11">
      <c r="A56" s="2"/>
      <c r="B56" s="143"/>
      <c r="C56" s="147"/>
      <c r="D56" s="148" t="s">
        <v>283</v>
      </c>
      <c r="E56" s="144">
        <v>0</v>
      </c>
      <c r="F56" s="144">
        <v>0</v>
      </c>
      <c r="G56" s="145">
        <f t="shared" si="2"/>
        <v>0</v>
      </c>
      <c r="H56" s="144">
        <v>0</v>
      </c>
      <c r="I56" s="144">
        <v>0</v>
      </c>
      <c r="J56" s="145">
        <f t="shared" ref="J56:J76" si="4">G56-H56</f>
        <v>0</v>
      </c>
      <c r="K56" s="2"/>
    </row>
    <row r="57" spans="1:11">
      <c r="A57" s="2"/>
      <c r="B57" s="143"/>
      <c r="C57" s="147"/>
      <c r="D57" s="148" t="s">
        <v>284</v>
      </c>
      <c r="E57" s="144">
        <v>0</v>
      </c>
      <c r="F57" s="144">
        <v>0</v>
      </c>
      <c r="G57" s="145">
        <f t="shared" si="2"/>
        <v>0</v>
      </c>
      <c r="H57" s="144">
        <v>0</v>
      </c>
      <c r="I57" s="144">
        <v>0</v>
      </c>
      <c r="J57" s="145">
        <f t="shared" si="4"/>
        <v>0</v>
      </c>
      <c r="K57" s="2"/>
    </row>
    <row r="58" spans="1:11">
      <c r="A58" s="2"/>
      <c r="B58" s="143"/>
      <c r="C58" s="147"/>
      <c r="D58" s="148" t="s">
        <v>285</v>
      </c>
      <c r="E58" s="144">
        <v>0</v>
      </c>
      <c r="F58" s="144">
        <v>0</v>
      </c>
      <c r="G58" s="145">
        <f t="shared" si="2"/>
        <v>0</v>
      </c>
      <c r="H58" s="144">
        <v>0</v>
      </c>
      <c r="I58" s="144">
        <v>0</v>
      </c>
      <c r="J58" s="145">
        <f t="shared" si="4"/>
        <v>0</v>
      </c>
      <c r="K58" s="2"/>
    </row>
    <row r="59" spans="1:11">
      <c r="A59" s="2"/>
      <c r="B59" s="143"/>
      <c r="C59" s="147"/>
      <c r="D59" s="148" t="s">
        <v>286</v>
      </c>
      <c r="E59" s="144">
        <v>0</v>
      </c>
      <c r="F59" s="144">
        <v>0</v>
      </c>
      <c r="G59" s="145">
        <f t="shared" si="2"/>
        <v>0</v>
      </c>
      <c r="H59" s="144">
        <v>0</v>
      </c>
      <c r="I59" s="144">
        <v>0</v>
      </c>
      <c r="J59" s="145">
        <f t="shared" si="4"/>
        <v>0</v>
      </c>
      <c r="K59" s="2"/>
    </row>
    <row r="60" spans="1:11">
      <c r="A60" s="2"/>
      <c r="B60" s="143"/>
      <c r="C60" s="336" t="s">
        <v>287</v>
      </c>
      <c r="D60" s="337"/>
      <c r="E60" s="145">
        <f>E61+E62</f>
        <v>0</v>
      </c>
      <c r="F60" s="145">
        <f>F61+F62</f>
        <v>0</v>
      </c>
      <c r="G60" s="145">
        <f t="shared" si="2"/>
        <v>0</v>
      </c>
      <c r="H60" s="145">
        <f>H61+H62</f>
        <v>0</v>
      </c>
      <c r="I60" s="145">
        <f>I61+I62</f>
        <v>0</v>
      </c>
      <c r="J60" s="145">
        <f t="shared" si="4"/>
        <v>0</v>
      </c>
      <c r="K60" s="2"/>
    </row>
    <row r="61" spans="1:11" ht="22.5">
      <c r="A61" s="2"/>
      <c r="B61" s="143"/>
      <c r="C61" s="147"/>
      <c r="D61" s="148" t="s">
        <v>288</v>
      </c>
      <c r="E61" s="144">
        <v>0</v>
      </c>
      <c r="F61" s="144">
        <v>0</v>
      </c>
      <c r="G61" s="145">
        <f t="shared" si="2"/>
        <v>0</v>
      </c>
      <c r="H61" s="144">
        <v>0</v>
      </c>
      <c r="I61" s="144">
        <v>0</v>
      </c>
      <c r="J61" s="145">
        <f t="shared" si="4"/>
        <v>0</v>
      </c>
      <c r="K61" s="2"/>
    </row>
    <row r="62" spans="1:11">
      <c r="A62" s="2"/>
      <c r="B62" s="143"/>
      <c r="C62" s="147"/>
      <c r="D62" s="148" t="s">
        <v>289</v>
      </c>
      <c r="E62" s="144">
        <v>0</v>
      </c>
      <c r="F62" s="144">
        <v>0</v>
      </c>
      <c r="G62" s="145">
        <f t="shared" si="2"/>
        <v>0</v>
      </c>
      <c r="H62" s="144">
        <v>0</v>
      </c>
      <c r="I62" s="144">
        <v>0</v>
      </c>
      <c r="J62" s="145">
        <f t="shared" si="4"/>
        <v>0</v>
      </c>
      <c r="K62" s="2"/>
    </row>
    <row r="63" spans="1:11">
      <c r="A63" s="2"/>
      <c r="B63" s="143"/>
      <c r="C63" s="336" t="s">
        <v>290</v>
      </c>
      <c r="D63" s="337"/>
      <c r="E63" s="144">
        <v>0</v>
      </c>
      <c r="F63" s="144">
        <v>0</v>
      </c>
      <c r="G63" s="145">
        <f t="shared" si="2"/>
        <v>0</v>
      </c>
      <c r="H63" s="144">
        <v>0</v>
      </c>
      <c r="I63" s="144">
        <v>0</v>
      </c>
      <c r="J63" s="145">
        <f t="shared" si="4"/>
        <v>0</v>
      </c>
      <c r="K63" s="2"/>
    </row>
    <row r="64" spans="1:11">
      <c r="A64" s="2"/>
      <c r="B64" s="143"/>
      <c r="C64" s="336" t="s">
        <v>291</v>
      </c>
      <c r="D64" s="337"/>
      <c r="E64" s="144">
        <v>0</v>
      </c>
      <c r="F64" s="144">
        <v>0</v>
      </c>
      <c r="G64" s="145">
        <f t="shared" si="2"/>
        <v>0</v>
      </c>
      <c r="H64" s="144">
        <v>0</v>
      </c>
      <c r="I64" s="144">
        <v>0</v>
      </c>
      <c r="J64" s="145">
        <f t="shared" si="4"/>
        <v>0</v>
      </c>
      <c r="K64" s="2"/>
    </row>
    <row r="65" spans="1:11">
      <c r="A65" s="2"/>
      <c r="B65" s="151"/>
      <c r="C65" s="334"/>
      <c r="D65" s="335"/>
      <c r="E65" s="145"/>
      <c r="F65" s="145"/>
      <c r="G65" s="145"/>
      <c r="H65" s="144">
        <v>0</v>
      </c>
      <c r="I65" s="144">
        <v>0</v>
      </c>
      <c r="J65" s="145"/>
      <c r="K65" s="2"/>
    </row>
    <row r="66" spans="1:11">
      <c r="A66" s="2"/>
      <c r="B66" s="338" t="s">
        <v>292</v>
      </c>
      <c r="C66" s="328"/>
      <c r="D66" s="329"/>
      <c r="E66" s="145">
        <f>E46+E55+E60+E63+E64</f>
        <v>0</v>
      </c>
      <c r="F66" s="145">
        <f>F46+F55+F60+F63+F64</f>
        <v>0</v>
      </c>
      <c r="G66" s="145">
        <f>E66+F66</f>
        <v>0</v>
      </c>
      <c r="H66" s="145">
        <f>H46+H55+H60+H63+H64</f>
        <v>0</v>
      </c>
      <c r="I66" s="145">
        <f>I46+I55+I60+I63+I64</f>
        <v>0</v>
      </c>
      <c r="J66" s="145">
        <f t="shared" si="4"/>
        <v>0</v>
      </c>
      <c r="K66" s="2"/>
    </row>
    <row r="67" spans="1:11">
      <c r="A67" s="2"/>
      <c r="B67" s="151"/>
      <c r="C67" s="334"/>
      <c r="D67" s="335"/>
      <c r="E67" s="145"/>
      <c r="F67" s="145"/>
      <c r="G67" s="145"/>
      <c r="H67" s="144"/>
      <c r="I67" s="144"/>
      <c r="J67" s="145"/>
      <c r="K67" s="2"/>
    </row>
    <row r="68" spans="1:11">
      <c r="A68" s="2"/>
      <c r="B68" s="338" t="s">
        <v>293</v>
      </c>
      <c r="C68" s="328"/>
      <c r="D68" s="329"/>
      <c r="E68" s="149">
        <f>E69</f>
        <v>0</v>
      </c>
      <c r="F68" s="149">
        <f>F69</f>
        <v>0</v>
      </c>
      <c r="G68" s="149">
        <f>E68+F68</f>
        <v>0</v>
      </c>
      <c r="H68" s="149">
        <f>H69</f>
        <v>0</v>
      </c>
      <c r="I68" s="149">
        <f>I69</f>
        <v>0</v>
      </c>
      <c r="J68" s="149">
        <f>G68-H68</f>
        <v>0</v>
      </c>
      <c r="K68" s="2"/>
    </row>
    <row r="69" spans="1:11">
      <c r="A69" s="2"/>
      <c r="B69" s="143"/>
      <c r="C69" s="336" t="s">
        <v>294</v>
      </c>
      <c r="D69" s="337"/>
      <c r="E69" s="150">
        <v>0</v>
      </c>
      <c r="F69" s="150">
        <v>0</v>
      </c>
      <c r="G69" s="149">
        <f>E69+F69</f>
        <v>0</v>
      </c>
      <c r="H69" s="150">
        <v>0</v>
      </c>
      <c r="I69" s="150">
        <v>0</v>
      </c>
      <c r="J69" s="149">
        <f>G69-H69</f>
        <v>0</v>
      </c>
      <c r="K69" s="2"/>
    </row>
    <row r="70" spans="1:11">
      <c r="A70" s="2"/>
      <c r="B70" s="151"/>
      <c r="C70" s="334"/>
      <c r="D70" s="335"/>
      <c r="E70" s="149"/>
      <c r="F70" s="149"/>
      <c r="G70" s="149"/>
      <c r="H70" s="149"/>
      <c r="I70" s="149"/>
      <c r="J70" s="149"/>
      <c r="K70" s="2"/>
    </row>
    <row r="71" spans="1:11">
      <c r="A71" s="2"/>
      <c r="B71" s="338" t="s">
        <v>295</v>
      </c>
      <c r="C71" s="328"/>
      <c r="D71" s="329"/>
      <c r="E71" s="149">
        <f>E42+E66+E68</f>
        <v>24154149</v>
      </c>
      <c r="F71" s="149">
        <f>F42+F66+F68</f>
        <v>79955.790000000008</v>
      </c>
      <c r="G71" s="149">
        <f>E71+F71</f>
        <v>24234104.789999999</v>
      </c>
      <c r="H71" s="149">
        <f>H42+H66+H68</f>
        <v>10768626.74</v>
      </c>
      <c r="I71" s="149">
        <f>I42+I66+I68</f>
        <v>10768626.74</v>
      </c>
      <c r="J71" s="149">
        <f>G71-H71</f>
        <v>13465478.049999999</v>
      </c>
      <c r="K71" s="2"/>
    </row>
    <row r="72" spans="1:11">
      <c r="A72" s="2"/>
      <c r="B72" s="151"/>
      <c r="C72" s="334"/>
      <c r="D72" s="335"/>
      <c r="E72" s="149"/>
      <c r="F72" s="149"/>
      <c r="G72" s="149"/>
      <c r="H72" s="149"/>
      <c r="I72" s="149"/>
      <c r="J72" s="149"/>
      <c r="K72" s="2"/>
    </row>
    <row r="73" spans="1:11">
      <c r="A73" s="2"/>
      <c r="B73" s="143"/>
      <c r="C73" s="328" t="s">
        <v>296</v>
      </c>
      <c r="D73" s="329"/>
      <c r="E73" s="149"/>
      <c r="F73" s="149"/>
      <c r="G73" s="149"/>
      <c r="H73" s="149"/>
      <c r="I73" s="149"/>
      <c r="J73" s="149"/>
      <c r="K73" s="2"/>
    </row>
    <row r="74" spans="1:11">
      <c r="A74" s="2"/>
      <c r="B74" s="143"/>
      <c r="C74" s="330" t="s">
        <v>297</v>
      </c>
      <c r="D74" s="331"/>
      <c r="E74" s="150">
        <v>0</v>
      </c>
      <c r="F74" s="150">
        <v>0</v>
      </c>
      <c r="G74" s="149">
        <f>E74+F74</f>
        <v>0</v>
      </c>
      <c r="H74" s="150">
        <v>0</v>
      </c>
      <c r="I74" s="150">
        <v>0</v>
      </c>
      <c r="J74" s="149">
        <f t="shared" si="4"/>
        <v>0</v>
      </c>
      <c r="K74" s="2"/>
    </row>
    <row r="75" spans="1:11">
      <c r="A75" s="2"/>
      <c r="B75" s="143"/>
      <c r="C75" s="330" t="s">
        <v>298</v>
      </c>
      <c r="D75" s="331"/>
      <c r="E75" s="144">
        <v>0</v>
      </c>
      <c r="F75" s="144">
        <v>0</v>
      </c>
      <c r="G75" s="145">
        <f>E75+F75</f>
        <v>0</v>
      </c>
      <c r="H75" s="144">
        <v>0</v>
      </c>
      <c r="I75" s="144">
        <v>0</v>
      </c>
      <c r="J75" s="145">
        <f t="shared" si="4"/>
        <v>0</v>
      </c>
      <c r="K75" s="2"/>
    </row>
    <row r="76" spans="1:11">
      <c r="A76" s="2"/>
      <c r="B76" s="143"/>
      <c r="C76" s="328" t="s">
        <v>299</v>
      </c>
      <c r="D76" s="329"/>
      <c r="E76" s="145">
        <f>E74+E75</f>
        <v>0</v>
      </c>
      <c r="F76" s="145">
        <f>F74+F75</f>
        <v>0</v>
      </c>
      <c r="G76" s="145">
        <f>E76+F76</f>
        <v>0</v>
      </c>
      <c r="H76" s="145">
        <f>H74+H75</f>
        <v>0</v>
      </c>
      <c r="I76" s="145">
        <f>I74+I75</f>
        <v>0</v>
      </c>
      <c r="J76" s="145">
        <f t="shared" si="4"/>
        <v>0</v>
      </c>
      <c r="K76" s="2"/>
    </row>
    <row r="77" spans="1:11">
      <c r="A77" s="2"/>
      <c r="B77" s="153"/>
      <c r="C77" s="332"/>
      <c r="D77" s="333"/>
      <c r="E77" s="154"/>
      <c r="F77" s="154"/>
      <c r="G77" s="154"/>
      <c r="H77" s="154"/>
      <c r="I77" s="154"/>
      <c r="J77" s="154"/>
      <c r="K77" s="2"/>
    </row>
    <row r="78" spans="1:11">
      <c r="A78" s="2"/>
      <c r="B78" s="155"/>
      <c r="C78" s="155"/>
      <c r="D78" s="155"/>
      <c r="E78" s="156"/>
      <c r="F78" s="156"/>
      <c r="G78" s="156"/>
      <c r="H78" s="156"/>
      <c r="I78" s="156"/>
      <c r="J78" s="156"/>
      <c r="K78" s="2"/>
    </row>
    <row r="79" spans="1:11">
      <c r="A79" s="2"/>
      <c r="B79" s="40" t="s">
        <v>119</v>
      </c>
      <c r="C79" s="155"/>
      <c r="D79" s="155"/>
      <c r="E79" s="156"/>
      <c r="F79" s="156"/>
      <c r="G79" s="156"/>
      <c r="H79" s="156"/>
      <c r="I79" s="156"/>
      <c r="J79" s="156"/>
      <c r="K79" s="2"/>
    </row>
    <row r="80" spans="1:11">
      <c r="A80" s="2"/>
      <c r="B80" s="155"/>
      <c r="C80" s="155"/>
      <c r="D80" s="155"/>
      <c r="E80" s="156"/>
      <c r="F80" s="156"/>
      <c r="G80" s="156"/>
      <c r="H80" s="156"/>
      <c r="I80" s="156"/>
      <c r="J80" s="156"/>
      <c r="K80" s="2"/>
    </row>
    <row r="81" spans="1:11">
      <c r="A81" s="2"/>
      <c r="B81" s="155"/>
      <c r="C81" s="155"/>
      <c r="D81" s="155"/>
      <c r="E81" s="156"/>
      <c r="F81" s="156"/>
      <c r="G81" s="156"/>
      <c r="H81" s="156"/>
      <c r="I81" s="156"/>
      <c r="J81" s="156"/>
      <c r="K81" s="2"/>
    </row>
    <row r="82" spans="1:11">
      <c r="A82" s="2"/>
      <c r="B82" s="155"/>
      <c r="C82" s="155"/>
      <c r="D82" s="155"/>
      <c r="E82" s="156"/>
      <c r="F82" s="156"/>
      <c r="G82" s="156"/>
      <c r="H82" s="156"/>
      <c r="I82" s="156"/>
      <c r="J82" s="156"/>
      <c r="K82" s="2"/>
    </row>
    <row r="83" spans="1:11">
      <c r="A83" s="2"/>
      <c r="B83" s="155"/>
      <c r="C83" s="155"/>
      <c r="D83" s="155"/>
      <c r="E83" s="156"/>
      <c r="F83" s="156"/>
      <c r="G83" s="156"/>
      <c r="H83" s="156"/>
      <c r="I83" s="156"/>
      <c r="J83" s="156"/>
      <c r="K83" s="2"/>
    </row>
    <row r="84" spans="1:11">
      <c r="A84" s="2"/>
      <c r="B84" s="155"/>
      <c r="C84" s="155"/>
      <c r="D84" s="155"/>
      <c r="E84" s="156"/>
      <c r="F84" s="156"/>
      <c r="G84" s="156"/>
      <c r="H84" s="156"/>
      <c r="I84" s="156"/>
      <c r="J84" s="156"/>
      <c r="K84" s="2"/>
    </row>
    <row r="85" spans="1:11">
      <c r="A85" s="2"/>
      <c r="B85" s="155"/>
      <c r="C85" s="155"/>
      <c r="D85" s="155"/>
      <c r="E85" s="156"/>
      <c r="F85" s="156"/>
      <c r="G85" s="156"/>
      <c r="H85" s="156"/>
      <c r="I85" s="156"/>
      <c r="J85" s="156"/>
      <c r="K85" s="2"/>
    </row>
    <row r="86" spans="1:11">
      <c r="A86" s="2"/>
      <c r="B86" s="155"/>
      <c r="C86" s="155"/>
      <c r="D86" s="155"/>
      <c r="E86" s="156"/>
      <c r="F86" s="156"/>
      <c r="G86" s="156"/>
      <c r="H86" s="156"/>
      <c r="I86" s="156"/>
      <c r="J86" s="156"/>
      <c r="K86" s="2"/>
    </row>
    <row r="87" spans="1:11">
      <c r="A87" s="2"/>
      <c r="B87" s="155"/>
      <c r="C87" s="155"/>
      <c r="D87" s="155"/>
      <c r="E87" s="156"/>
      <c r="F87" s="156"/>
      <c r="G87" s="156"/>
      <c r="H87" s="156"/>
      <c r="I87" s="156"/>
      <c r="J87" s="156"/>
      <c r="K87" s="2"/>
    </row>
    <row r="88" spans="1:11" ht="19.5" customHeight="1">
      <c r="A88" s="2"/>
      <c r="B88" s="41" t="s">
        <v>469</v>
      </c>
      <c r="C88" s="155"/>
      <c r="D88" s="155"/>
      <c r="E88" s="285" t="s">
        <v>468</v>
      </c>
      <c r="F88" s="285"/>
      <c r="G88" s="138"/>
      <c r="H88" s="156"/>
      <c r="I88" s="289" t="s">
        <v>472</v>
      </c>
      <c r="J88" s="289"/>
      <c r="K88" s="2"/>
    </row>
    <row r="89" spans="1:11">
      <c r="A89" s="2"/>
      <c r="B89" s="41" t="s">
        <v>120</v>
      </c>
      <c r="C89" s="157"/>
      <c r="D89" s="157"/>
      <c r="E89" s="290" t="s">
        <v>458</v>
      </c>
      <c r="F89" s="290"/>
      <c r="G89" s="139"/>
      <c r="H89" s="158"/>
      <c r="I89" s="291" t="s">
        <v>227</v>
      </c>
      <c r="J89" s="292"/>
      <c r="K89" s="2"/>
    </row>
    <row r="90" spans="1:11">
      <c r="A90" s="2"/>
      <c r="B90" s="41" t="s">
        <v>457</v>
      </c>
      <c r="C90" s="159"/>
      <c r="D90" s="159"/>
      <c r="E90" s="2"/>
      <c r="F90" s="2"/>
      <c r="G90" s="2"/>
      <c r="H90" s="2"/>
      <c r="I90" s="2"/>
      <c r="J90" s="2"/>
      <c r="K90" s="2"/>
    </row>
  </sheetData>
  <mergeCells count="47">
    <mergeCell ref="C13:D13"/>
    <mergeCell ref="B1:J1"/>
    <mergeCell ref="B2:J2"/>
    <mergeCell ref="B3:J3"/>
    <mergeCell ref="B4:J4"/>
    <mergeCell ref="B5:J5"/>
    <mergeCell ref="B6:D7"/>
    <mergeCell ref="E6:I6"/>
    <mergeCell ref="J6:J7"/>
    <mergeCell ref="B8:D8"/>
    <mergeCell ref="B9:D9"/>
    <mergeCell ref="C10:D10"/>
    <mergeCell ref="C11:D11"/>
    <mergeCell ref="C12:D12"/>
    <mergeCell ref="C46:D46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43:D43"/>
    <mergeCell ref="B45:D45"/>
    <mergeCell ref="C72:D72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C70:D70"/>
    <mergeCell ref="B71:D71"/>
    <mergeCell ref="I88:J88"/>
    <mergeCell ref="E89:F89"/>
    <mergeCell ref="I89:J89"/>
    <mergeCell ref="C73:D73"/>
    <mergeCell ref="C74:D74"/>
    <mergeCell ref="C75:D75"/>
    <mergeCell ref="C76:D76"/>
    <mergeCell ref="C77:D77"/>
    <mergeCell ref="E88:F88"/>
  </mergeCells>
  <pageMargins left="0.25" right="0.25" top="0.75" bottom="0.75" header="0.3" footer="0.3"/>
  <pageSetup scale="76" fitToHeight="0" orientation="portrait" r:id="rId1"/>
  <rowBreaks count="1" manualBreakCount="1">
    <brk id="54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5B5D-D5C4-45B6-80AE-F31C3F52D906}">
  <sheetPr>
    <tabColor theme="4"/>
  </sheetPr>
  <dimension ref="A1:L174"/>
  <sheetViews>
    <sheetView zoomScale="130" zoomScaleNormal="130" zoomScaleSheetLayoutView="115" workbookViewId="0">
      <selection activeCell="B3" sqref="B3:I3"/>
    </sheetView>
  </sheetViews>
  <sheetFormatPr baseColWidth="10" defaultRowHeight="15"/>
  <cols>
    <col min="1" max="2" width="2.7109375" customWidth="1"/>
    <col min="3" max="3" width="53.5703125" customWidth="1"/>
    <col min="4" max="8" width="11.7109375" customWidth="1"/>
    <col min="9" max="9" width="13.140625" customWidth="1"/>
    <col min="10" max="10" width="2.7109375" customWidth="1"/>
    <col min="12" max="12" width="12.5703125" bestFit="1" customWidth="1"/>
  </cols>
  <sheetData>
    <row r="1" spans="1:12">
      <c r="A1" s="1"/>
      <c r="B1" s="362" t="s">
        <v>300</v>
      </c>
      <c r="C1" s="362"/>
      <c r="D1" s="362"/>
      <c r="E1" s="362"/>
      <c r="F1" s="362"/>
      <c r="G1" s="362"/>
      <c r="H1" s="362"/>
      <c r="I1" s="362"/>
      <c r="J1" s="1"/>
    </row>
    <row r="2" spans="1:12">
      <c r="A2" s="1"/>
      <c r="B2" s="363" t="s">
        <v>301</v>
      </c>
      <c r="C2" s="363"/>
      <c r="D2" s="363"/>
      <c r="E2" s="363"/>
      <c r="F2" s="363"/>
      <c r="G2" s="363"/>
      <c r="H2" s="363"/>
      <c r="I2" s="363"/>
      <c r="J2" s="1"/>
    </row>
    <row r="3" spans="1:12">
      <c r="A3" s="2"/>
      <c r="B3" s="364" t="s">
        <v>1</v>
      </c>
      <c r="C3" s="365"/>
      <c r="D3" s="365"/>
      <c r="E3" s="365"/>
      <c r="F3" s="365"/>
      <c r="G3" s="365"/>
      <c r="H3" s="365"/>
      <c r="I3" s="366"/>
      <c r="J3" s="2"/>
    </row>
    <row r="4" spans="1:12">
      <c r="A4" s="2"/>
      <c r="B4" s="367" t="s">
        <v>302</v>
      </c>
      <c r="C4" s="368"/>
      <c r="D4" s="368"/>
      <c r="E4" s="368"/>
      <c r="F4" s="368"/>
      <c r="G4" s="368"/>
      <c r="H4" s="368"/>
      <c r="I4" s="369"/>
      <c r="J4" s="2"/>
    </row>
    <row r="5" spans="1:12">
      <c r="A5" s="2"/>
      <c r="B5" s="370" t="s">
        <v>303</v>
      </c>
      <c r="C5" s="371"/>
      <c r="D5" s="371"/>
      <c r="E5" s="371"/>
      <c r="F5" s="371"/>
      <c r="G5" s="371"/>
      <c r="H5" s="371"/>
      <c r="I5" s="372"/>
      <c r="J5" s="2"/>
    </row>
    <row r="6" spans="1:12">
      <c r="A6" s="2"/>
      <c r="B6" s="340" t="s">
        <v>484</v>
      </c>
      <c r="C6" s="341"/>
      <c r="D6" s="341"/>
      <c r="E6" s="341"/>
      <c r="F6" s="341"/>
      <c r="G6" s="341"/>
      <c r="H6" s="341"/>
      <c r="I6" s="342"/>
      <c r="J6" s="2"/>
    </row>
    <row r="7" spans="1:12">
      <c r="A7" s="2"/>
      <c r="B7" s="322" t="s">
        <v>3</v>
      </c>
      <c r="C7" s="323"/>
      <c r="D7" s="323"/>
      <c r="E7" s="323"/>
      <c r="F7" s="323"/>
      <c r="G7" s="323"/>
      <c r="H7" s="323"/>
      <c r="I7" s="324"/>
      <c r="J7" s="2"/>
    </row>
    <row r="8" spans="1:12">
      <c r="A8" s="2"/>
      <c r="B8" s="358" t="s">
        <v>5</v>
      </c>
      <c r="C8" s="358"/>
      <c r="D8" s="358" t="s">
        <v>304</v>
      </c>
      <c r="E8" s="358"/>
      <c r="F8" s="358"/>
      <c r="G8" s="358"/>
      <c r="H8" s="358"/>
      <c r="I8" s="359" t="s">
        <v>305</v>
      </c>
      <c r="J8" s="2"/>
    </row>
    <row r="9" spans="1:12" ht="18">
      <c r="A9" s="2"/>
      <c r="B9" s="358"/>
      <c r="C9" s="358"/>
      <c r="D9" s="160" t="s">
        <v>306</v>
      </c>
      <c r="E9" s="161" t="s">
        <v>307</v>
      </c>
      <c r="F9" s="160" t="s">
        <v>308</v>
      </c>
      <c r="G9" s="160" t="s">
        <v>189</v>
      </c>
      <c r="H9" s="160" t="s">
        <v>309</v>
      </c>
      <c r="I9" s="359"/>
      <c r="J9" s="2"/>
    </row>
    <row r="10" spans="1:12">
      <c r="A10" s="2"/>
      <c r="B10" s="360" t="s">
        <v>310</v>
      </c>
      <c r="C10" s="361"/>
      <c r="D10" s="244">
        <f>D11+D19+D29+D39+D49+D59+D63+D72+D76</f>
        <v>24154149</v>
      </c>
      <c r="E10" s="244">
        <f>E11+E19+E29+E39+E49+E59+E63+E72+E76</f>
        <v>-135673.99999999997</v>
      </c>
      <c r="F10" s="244">
        <f>D10+E10</f>
        <v>24018475</v>
      </c>
      <c r="G10" s="244">
        <f>G11+G19+G29+G39+G49+G59+G63+G72+G76</f>
        <v>9472865.7799999993</v>
      </c>
      <c r="H10" s="244">
        <f>H11+H19+H29+H39+H49+H59+H63+H72+H76+H87</f>
        <v>9688495.5699999984</v>
      </c>
      <c r="I10" s="162">
        <f>F10-G10</f>
        <v>14545609.220000001</v>
      </c>
      <c r="J10" s="2"/>
      <c r="L10" s="266"/>
    </row>
    <row r="11" spans="1:12">
      <c r="A11" s="2"/>
      <c r="B11" s="356" t="s">
        <v>311</v>
      </c>
      <c r="C11" s="357"/>
      <c r="D11" s="162">
        <f>+D12+D13+D14+D15+D16+D17+D18</f>
        <v>19043940</v>
      </c>
      <c r="E11" s="162">
        <f>SUM(E12:E18)</f>
        <v>0</v>
      </c>
      <c r="F11" s="162">
        <f t="shared" ref="F11:F74" si="0">D11+E11</f>
        <v>19043940</v>
      </c>
      <c r="G11" s="245">
        <f>SUM(G12:G18)</f>
        <v>7892572.7699999996</v>
      </c>
      <c r="H11" s="245">
        <f>SUM(H12:H18)</f>
        <v>7892572.7699999996</v>
      </c>
      <c r="I11" s="162">
        <f>F11-G11</f>
        <v>11151367.23</v>
      </c>
      <c r="J11" s="2"/>
      <c r="L11" s="266"/>
    </row>
    <row r="12" spans="1:12">
      <c r="A12" s="2"/>
      <c r="B12" s="164"/>
      <c r="C12" s="165" t="s">
        <v>312</v>
      </c>
      <c r="D12" s="169">
        <v>9283996</v>
      </c>
      <c r="E12" s="169">
        <v>-175736.11</v>
      </c>
      <c r="F12" s="167">
        <f>D12+E12</f>
        <v>9108259.8900000006</v>
      </c>
      <c r="G12" s="169">
        <v>4093760.72</v>
      </c>
      <c r="H12" s="169">
        <v>4093760.72</v>
      </c>
      <c r="I12" s="167">
        <f>+F12-G12</f>
        <v>5014499.17</v>
      </c>
      <c r="J12" s="2"/>
    </row>
    <row r="13" spans="1:12">
      <c r="A13" s="2"/>
      <c r="B13" s="164"/>
      <c r="C13" s="165" t="s">
        <v>313</v>
      </c>
      <c r="D13" s="169"/>
      <c r="E13" s="169">
        <v>0</v>
      </c>
      <c r="F13" s="167">
        <f t="shared" si="0"/>
        <v>0</v>
      </c>
      <c r="G13" s="169"/>
      <c r="H13" s="169"/>
      <c r="I13" s="167">
        <f t="shared" ref="I13:I18" si="1">+F13-G13</f>
        <v>0</v>
      </c>
      <c r="J13" s="2"/>
    </row>
    <row r="14" spans="1:12">
      <c r="A14" s="2"/>
      <c r="B14" s="164"/>
      <c r="C14" s="165" t="s">
        <v>314</v>
      </c>
      <c r="D14" s="169">
        <v>6067083</v>
      </c>
      <c r="E14" s="169">
        <v>105484.45999999996</v>
      </c>
      <c r="F14" s="167">
        <f>D14+E14</f>
        <v>6172567.46</v>
      </c>
      <c r="G14" s="169">
        <v>1960905.78</v>
      </c>
      <c r="H14" s="169">
        <v>1960905.78</v>
      </c>
      <c r="I14" s="167">
        <f t="shared" si="1"/>
        <v>4211661.68</v>
      </c>
      <c r="J14" s="2"/>
    </row>
    <row r="15" spans="1:12">
      <c r="A15" s="2"/>
      <c r="B15" s="164"/>
      <c r="C15" s="165" t="s">
        <v>315</v>
      </c>
      <c r="D15" s="169">
        <v>2238957</v>
      </c>
      <c r="E15" s="169">
        <v>422568.34</v>
      </c>
      <c r="F15" s="167">
        <f t="shared" si="0"/>
        <v>2661525.34</v>
      </c>
      <c r="G15" s="169">
        <v>1376468.63</v>
      </c>
      <c r="H15" s="169">
        <v>1376468.63</v>
      </c>
      <c r="I15" s="167">
        <f t="shared" si="1"/>
        <v>1285056.71</v>
      </c>
      <c r="J15" s="2"/>
    </row>
    <row r="16" spans="1:12">
      <c r="A16" s="2"/>
      <c r="B16" s="164"/>
      <c r="C16" s="165" t="s">
        <v>316</v>
      </c>
      <c r="D16" s="169">
        <v>1453904</v>
      </c>
      <c r="E16" s="169">
        <v>-352316.69</v>
      </c>
      <c r="F16" s="167">
        <f t="shared" si="0"/>
        <v>1101587.31</v>
      </c>
      <c r="G16" s="169">
        <v>461437.64</v>
      </c>
      <c r="H16" s="169">
        <v>461437.64</v>
      </c>
      <c r="I16" s="167">
        <f t="shared" si="1"/>
        <v>640149.67000000004</v>
      </c>
      <c r="J16" s="2"/>
    </row>
    <row r="17" spans="1:10">
      <c r="A17" s="2"/>
      <c r="B17" s="164"/>
      <c r="C17" s="165" t="s">
        <v>317</v>
      </c>
      <c r="D17" s="169"/>
      <c r="E17" s="169">
        <v>0</v>
      </c>
      <c r="F17" s="167">
        <f t="shared" si="0"/>
        <v>0</v>
      </c>
      <c r="G17" s="169"/>
      <c r="H17" s="169"/>
      <c r="I17" s="167">
        <f t="shared" si="1"/>
        <v>0</v>
      </c>
      <c r="J17" s="2"/>
    </row>
    <row r="18" spans="1:10">
      <c r="A18" s="2"/>
      <c r="B18" s="164"/>
      <c r="C18" s="165" t="s">
        <v>318</v>
      </c>
      <c r="D18" s="169"/>
      <c r="E18" s="169">
        <v>0</v>
      </c>
      <c r="F18" s="167">
        <f t="shared" si="0"/>
        <v>0</v>
      </c>
      <c r="G18" s="169"/>
      <c r="H18" s="169"/>
      <c r="I18" s="167">
        <f t="shared" si="1"/>
        <v>0</v>
      </c>
      <c r="J18" s="2"/>
    </row>
    <row r="19" spans="1:10">
      <c r="A19" s="2"/>
      <c r="B19" s="356" t="s">
        <v>319</v>
      </c>
      <c r="C19" s="357"/>
      <c r="D19" s="162">
        <f>D20+D21+D22+D23+D24+D25+D26+D27+D28</f>
        <v>1311977</v>
      </c>
      <c r="E19" s="162">
        <f>E20+E21+E22+E23+E24+E25+E26+E27+E28</f>
        <v>-135673.99999999997</v>
      </c>
      <c r="F19" s="162">
        <f t="shared" si="0"/>
        <v>1176303</v>
      </c>
      <c r="G19" s="162">
        <f>SUM(G20:G28)</f>
        <v>347506.04000000004</v>
      </c>
      <c r="H19" s="162">
        <f>SUM(H20:H28)</f>
        <v>347506.04000000004</v>
      </c>
      <c r="I19" s="162">
        <f>F19-G19</f>
        <v>828796.96</v>
      </c>
      <c r="J19" s="2"/>
    </row>
    <row r="20" spans="1:10">
      <c r="A20" s="2"/>
      <c r="B20" s="164"/>
      <c r="C20" s="165" t="s">
        <v>320</v>
      </c>
      <c r="D20" s="169">
        <v>133691</v>
      </c>
      <c r="E20" s="169">
        <v>23033.43</v>
      </c>
      <c r="F20" s="167">
        <f t="shared" si="0"/>
        <v>156724.43</v>
      </c>
      <c r="G20" s="169">
        <v>87058.59</v>
      </c>
      <c r="H20" s="169">
        <v>87058.59</v>
      </c>
      <c r="I20" s="167">
        <f>+F20-G20</f>
        <v>69665.84</v>
      </c>
      <c r="J20" s="2"/>
    </row>
    <row r="21" spans="1:10">
      <c r="A21" s="2"/>
      <c r="B21" s="164"/>
      <c r="C21" s="165" t="s">
        <v>321</v>
      </c>
      <c r="D21" s="169">
        <v>34780</v>
      </c>
      <c r="E21" s="169">
        <v>7123.54</v>
      </c>
      <c r="F21" s="167">
        <f t="shared" si="0"/>
        <v>41903.54</v>
      </c>
      <c r="G21" s="169">
        <v>20441.54</v>
      </c>
      <c r="H21" s="169">
        <v>20441.54</v>
      </c>
      <c r="I21" s="167">
        <f>+F21-G21</f>
        <v>21462</v>
      </c>
      <c r="J21" s="2"/>
    </row>
    <row r="22" spans="1:10">
      <c r="A22" s="2"/>
      <c r="B22" s="164"/>
      <c r="C22" s="165" t="s">
        <v>322</v>
      </c>
      <c r="D22" s="169"/>
      <c r="E22" s="169"/>
      <c r="F22" s="167">
        <f t="shared" si="0"/>
        <v>0</v>
      </c>
      <c r="G22" s="169"/>
      <c r="H22" s="169"/>
      <c r="I22" s="167">
        <f t="shared" ref="I22:I28" si="2">+F22-G22</f>
        <v>0</v>
      </c>
      <c r="J22" s="2"/>
    </row>
    <row r="23" spans="1:10">
      <c r="A23" s="2"/>
      <c r="B23" s="164"/>
      <c r="C23" s="165" t="s">
        <v>323</v>
      </c>
      <c r="D23" s="169">
        <v>222088</v>
      </c>
      <c r="E23" s="169">
        <v>-138135.59999999998</v>
      </c>
      <c r="F23" s="167">
        <f t="shared" si="0"/>
        <v>83952.400000000023</v>
      </c>
      <c r="G23" s="169">
        <v>64984.04</v>
      </c>
      <c r="H23" s="169">
        <v>64984.04</v>
      </c>
      <c r="I23" s="167">
        <f t="shared" si="2"/>
        <v>18968.360000000022</v>
      </c>
      <c r="J23" s="2"/>
    </row>
    <row r="24" spans="1:10">
      <c r="A24" s="2"/>
      <c r="B24" s="164"/>
      <c r="C24" s="165" t="s">
        <v>324</v>
      </c>
      <c r="D24" s="169">
        <v>3890</v>
      </c>
      <c r="E24" s="169">
        <v>2000</v>
      </c>
      <c r="F24" s="167">
        <f t="shared" si="0"/>
        <v>5890</v>
      </c>
      <c r="G24" s="169">
        <v>0</v>
      </c>
      <c r="H24" s="169">
        <v>0</v>
      </c>
      <c r="I24" s="167">
        <f t="shared" si="2"/>
        <v>5890</v>
      </c>
      <c r="J24" s="2"/>
    </row>
    <row r="25" spans="1:10">
      <c r="A25" s="2"/>
      <c r="B25" s="164"/>
      <c r="C25" s="165" t="s">
        <v>325</v>
      </c>
      <c r="D25" s="169">
        <v>230000</v>
      </c>
      <c r="E25" s="169">
        <v>0</v>
      </c>
      <c r="F25" s="167">
        <f t="shared" si="0"/>
        <v>230000</v>
      </c>
      <c r="G25" s="169">
        <v>115000</v>
      </c>
      <c r="H25" s="169">
        <v>115000</v>
      </c>
      <c r="I25" s="167">
        <f t="shared" si="2"/>
        <v>115000</v>
      </c>
      <c r="J25" s="2"/>
    </row>
    <row r="26" spans="1:10">
      <c r="A26" s="2"/>
      <c r="B26" s="164"/>
      <c r="C26" s="165" t="s">
        <v>326</v>
      </c>
      <c r="D26" s="169">
        <v>15000</v>
      </c>
      <c r="E26" s="169">
        <v>34484.36</v>
      </c>
      <c r="F26" s="167">
        <f t="shared" si="0"/>
        <v>49484.36</v>
      </c>
      <c r="G26" s="169">
        <v>0</v>
      </c>
      <c r="H26" s="169">
        <v>0</v>
      </c>
      <c r="I26" s="167">
        <f t="shared" si="2"/>
        <v>49484.36</v>
      </c>
      <c r="J26" s="2"/>
    </row>
    <row r="27" spans="1:10">
      <c r="A27" s="2"/>
      <c r="B27" s="164"/>
      <c r="C27" s="165" t="s">
        <v>327</v>
      </c>
      <c r="D27" s="169"/>
      <c r="E27" s="169"/>
      <c r="F27" s="167">
        <f t="shared" si="0"/>
        <v>0</v>
      </c>
      <c r="G27" s="169"/>
      <c r="H27" s="169"/>
      <c r="I27" s="167">
        <f t="shared" si="2"/>
        <v>0</v>
      </c>
      <c r="J27" s="2"/>
    </row>
    <row r="28" spans="1:10">
      <c r="A28" s="2"/>
      <c r="B28" s="164"/>
      <c r="C28" s="165" t="s">
        <v>328</v>
      </c>
      <c r="D28" s="169">
        <v>672528</v>
      </c>
      <c r="E28" s="169">
        <v>-64179.729999999996</v>
      </c>
      <c r="F28" s="167">
        <f t="shared" si="0"/>
        <v>608348.27</v>
      </c>
      <c r="G28" s="169">
        <v>60021.87</v>
      </c>
      <c r="H28" s="169">
        <v>60021.87</v>
      </c>
      <c r="I28" s="167">
        <f t="shared" si="2"/>
        <v>548326.40000000002</v>
      </c>
      <c r="J28" s="2"/>
    </row>
    <row r="29" spans="1:10">
      <c r="A29" s="2"/>
      <c r="B29" s="356" t="s">
        <v>329</v>
      </c>
      <c r="C29" s="357"/>
      <c r="D29" s="162">
        <f>D30+D31+D32+D33+D34+D35+D36+D37+D38</f>
        <v>3704347</v>
      </c>
      <c r="E29" s="162">
        <f>E30+E31+E32+E33+E34+E35+E36+E37+E38</f>
        <v>0</v>
      </c>
      <c r="F29" s="162">
        <f t="shared" si="0"/>
        <v>3704347</v>
      </c>
      <c r="G29" s="162">
        <f>SUM(G30:G38)</f>
        <v>1232786.97</v>
      </c>
      <c r="H29" s="162">
        <f>SUM(H30:H38)</f>
        <v>1232786.97</v>
      </c>
      <c r="I29" s="162">
        <f>F29-G29</f>
        <v>2471560.0300000003</v>
      </c>
      <c r="J29" s="2"/>
    </row>
    <row r="30" spans="1:10">
      <c r="A30" s="2"/>
      <c r="B30" s="164"/>
      <c r="C30" s="165" t="s">
        <v>330</v>
      </c>
      <c r="D30" s="169">
        <v>167765</v>
      </c>
      <c r="E30" s="169">
        <v>19476.75</v>
      </c>
      <c r="F30" s="167">
        <f t="shared" si="0"/>
        <v>187241.75</v>
      </c>
      <c r="G30" s="169">
        <v>72474</v>
      </c>
      <c r="H30" s="169">
        <v>72474</v>
      </c>
      <c r="I30" s="167">
        <f t="shared" ref="I30:I38" si="3">+F30-G30</f>
        <v>114767.75</v>
      </c>
      <c r="J30" s="2"/>
    </row>
    <row r="31" spans="1:10">
      <c r="A31" s="2"/>
      <c r="B31" s="164"/>
      <c r="C31" s="165" t="s">
        <v>331</v>
      </c>
      <c r="D31" s="169">
        <v>96638</v>
      </c>
      <c r="E31" s="169">
        <v>7140.23</v>
      </c>
      <c r="F31" s="167">
        <f t="shared" si="0"/>
        <v>103778.23</v>
      </c>
      <c r="G31" s="169">
        <v>97140.23</v>
      </c>
      <c r="H31" s="169">
        <v>97140.23</v>
      </c>
      <c r="I31" s="167">
        <f t="shared" si="3"/>
        <v>6638</v>
      </c>
      <c r="J31" s="2"/>
    </row>
    <row r="32" spans="1:10">
      <c r="A32" s="2"/>
      <c r="B32" s="164"/>
      <c r="C32" s="165" t="s">
        <v>332</v>
      </c>
      <c r="D32" s="169">
        <v>1673229</v>
      </c>
      <c r="E32" s="169">
        <v>53644.61</v>
      </c>
      <c r="F32" s="167">
        <f t="shared" si="0"/>
        <v>1726873.61</v>
      </c>
      <c r="G32" s="169">
        <v>710740.51</v>
      </c>
      <c r="H32" s="169">
        <v>710740.51</v>
      </c>
      <c r="I32" s="167">
        <f t="shared" si="3"/>
        <v>1016133.1000000001</v>
      </c>
      <c r="J32" s="2"/>
    </row>
    <row r="33" spans="1:10">
      <c r="A33" s="2"/>
      <c r="B33" s="164"/>
      <c r="C33" s="165" t="s">
        <v>333</v>
      </c>
      <c r="D33" s="169">
        <v>78250</v>
      </c>
      <c r="E33" s="169">
        <v>18647.39</v>
      </c>
      <c r="F33" s="167">
        <f>D33+E33</f>
        <v>96897.39</v>
      </c>
      <c r="G33" s="169">
        <v>70885.62</v>
      </c>
      <c r="H33" s="169">
        <v>70885.62</v>
      </c>
      <c r="I33" s="167">
        <f t="shared" si="3"/>
        <v>26011.770000000004</v>
      </c>
      <c r="J33" s="2"/>
    </row>
    <row r="34" spans="1:10">
      <c r="A34" s="2"/>
      <c r="B34" s="164"/>
      <c r="C34" s="165" t="s">
        <v>334</v>
      </c>
      <c r="D34" s="169">
        <v>880308</v>
      </c>
      <c r="E34" s="169">
        <v>-251106.98</v>
      </c>
      <c r="F34" s="167">
        <f>D34+E34</f>
        <v>629201.02</v>
      </c>
      <c r="G34" s="169">
        <v>15902.61</v>
      </c>
      <c r="H34" s="169">
        <v>15902.61</v>
      </c>
      <c r="I34" s="167">
        <f t="shared" si="3"/>
        <v>613298.41</v>
      </c>
      <c r="J34" s="2"/>
    </row>
    <row r="35" spans="1:10">
      <c r="A35" s="2"/>
      <c r="B35" s="164"/>
      <c r="C35" s="165" t="s">
        <v>335</v>
      </c>
      <c r="D35" s="169"/>
      <c r="E35" s="169"/>
      <c r="F35" s="167">
        <f>D35+E35</f>
        <v>0</v>
      </c>
      <c r="G35" s="169"/>
      <c r="H35" s="169"/>
      <c r="I35" s="167">
        <f t="shared" si="3"/>
        <v>0</v>
      </c>
      <c r="J35" s="2"/>
    </row>
    <row r="36" spans="1:10">
      <c r="A36" s="2"/>
      <c r="B36" s="164"/>
      <c r="C36" s="165" t="s">
        <v>336</v>
      </c>
      <c r="D36" s="169">
        <v>21119</v>
      </c>
      <c r="E36" s="169">
        <v>100442</v>
      </c>
      <c r="F36" s="167">
        <f t="shared" si="0"/>
        <v>121561</v>
      </c>
      <c r="G36" s="169">
        <v>78576</v>
      </c>
      <c r="H36" s="169">
        <v>78576</v>
      </c>
      <c r="I36" s="167">
        <f t="shared" si="3"/>
        <v>42985</v>
      </c>
      <c r="J36" s="2"/>
    </row>
    <row r="37" spans="1:10">
      <c r="A37" s="2"/>
      <c r="B37" s="164"/>
      <c r="C37" s="165" t="s">
        <v>337</v>
      </c>
      <c r="D37" s="169">
        <v>10589</v>
      </c>
      <c r="E37" s="169">
        <v>-270</v>
      </c>
      <c r="F37" s="167">
        <f t="shared" si="0"/>
        <v>10319</v>
      </c>
      <c r="G37" s="169">
        <v>0</v>
      </c>
      <c r="H37" s="169">
        <v>0</v>
      </c>
      <c r="I37" s="167">
        <f t="shared" si="3"/>
        <v>10319</v>
      </c>
      <c r="J37" s="2"/>
    </row>
    <row r="38" spans="1:10">
      <c r="A38" s="2"/>
      <c r="B38" s="164"/>
      <c r="C38" s="165" t="s">
        <v>338</v>
      </c>
      <c r="D38" s="169">
        <v>776449</v>
      </c>
      <c r="E38" s="169">
        <v>52026</v>
      </c>
      <c r="F38" s="167">
        <f t="shared" si="0"/>
        <v>828475</v>
      </c>
      <c r="G38" s="169">
        <v>187068</v>
      </c>
      <c r="H38" s="169">
        <v>187068</v>
      </c>
      <c r="I38" s="167">
        <f t="shared" si="3"/>
        <v>641407</v>
      </c>
      <c r="J38" s="2"/>
    </row>
    <row r="39" spans="1:10">
      <c r="A39" s="2"/>
      <c r="B39" s="356" t="s">
        <v>339</v>
      </c>
      <c r="C39" s="357"/>
      <c r="D39" s="162">
        <f>D40+D41+D42+D43+D44+D45+D46+D47+D48</f>
        <v>0</v>
      </c>
      <c r="E39" s="162">
        <f>E40+E41+E42+E43+E44+E45+E46+E47+E48</f>
        <v>0</v>
      </c>
      <c r="F39" s="162">
        <f t="shared" si="0"/>
        <v>0</v>
      </c>
      <c r="G39" s="162">
        <f>SUM(G40:G48)</f>
        <v>0</v>
      </c>
      <c r="H39" s="162">
        <f>SUM(H40:H48)</f>
        <v>0</v>
      </c>
      <c r="I39" s="162">
        <f>F39-G39</f>
        <v>0</v>
      </c>
      <c r="J39" s="2"/>
    </row>
    <row r="40" spans="1:10">
      <c r="A40" s="2"/>
      <c r="B40" s="164"/>
      <c r="C40" s="165" t="s">
        <v>340</v>
      </c>
      <c r="D40" s="169">
        <v>0</v>
      </c>
      <c r="E40" s="169">
        <v>0</v>
      </c>
      <c r="F40" s="167">
        <f t="shared" si="0"/>
        <v>0</v>
      </c>
      <c r="G40" s="169">
        <v>0</v>
      </c>
      <c r="H40" s="169">
        <v>0</v>
      </c>
      <c r="I40" s="167">
        <f>F40-G40</f>
        <v>0</v>
      </c>
      <c r="J40" s="2"/>
    </row>
    <row r="41" spans="1:10">
      <c r="A41" s="2"/>
      <c r="B41" s="164"/>
      <c r="C41" s="165" t="s">
        <v>341</v>
      </c>
      <c r="D41" s="169">
        <v>0</v>
      </c>
      <c r="E41" s="169">
        <v>0</v>
      </c>
      <c r="F41" s="167">
        <f t="shared" si="0"/>
        <v>0</v>
      </c>
      <c r="G41" s="169">
        <v>0</v>
      </c>
      <c r="H41" s="169">
        <v>0</v>
      </c>
      <c r="I41" s="167">
        <f t="shared" ref="I41:I77" si="4">F41-G41</f>
        <v>0</v>
      </c>
      <c r="J41" s="2"/>
    </row>
    <row r="42" spans="1:10">
      <c r="A42" s="2"/>
      <c r="B42" s="164"/>
      <c r="C42" s="165" t="s">
        <v>342</v>
      </c>
      <c r="D42" s="169">
        <v>0</v>
      </c>
      <c r="E42" s="169">
        <v>0</v>
      </c>
      <c r="F42" s="167">
        <f t="shared" si="0"/>
        <v>0</v>
      </c>
      <c r="G42" s="169">
        <v>0</v>
      </c>
      <c r="H42" s="169">
        <v>0</v>
      </c>
      <c r="I42" s="167">
        <f t="shared" si="4"/>
        <v>0</v>
      </c>
      <c r="J42" s="2"/>
    </row>
    <row r="43" spans="1:10">
      <c r="A43" s="2"/>
      <c r="B43" s="164"/>
      <c r="C43" s="165" t="s">
        <v>343</v>
      </c>
      <c r="D43" s="169">
        <v>0</v>
      </c>
      <c r="E43" s="169">
        <v>0</v>
      </c>
      <c r="F43" s="167">
        <f t="shared" si="0"/>
        <v>0</v>
      </c>
      <c r="G43" s="169">
        <v>0</v>
      </c>
      <c r="H43" s="169">
        <v>0</v>
      </c>
      <c r="I43" s="167">
        <f t="shared" si="4"/>
        <v>0</v>
      </c>
      <c r="J43" s="2"/>
    </row>
    <row r="44" spans="1:10">
      <c r="A44" s="2"/>
      <c r="B44" s="164"/>
      <c r="C44" s="165" t="s">
        <v>344</v>
      </c>
      <c r="D44" s="169">
        <v>0</v>
      </c>
      <c r="E44" s="169">
        <v>0</v>
      </c>
      <c r="F44" s="167">
        <f t="shared" si="0"/>
        <v>0</v>
      </c>
      <c r="G44" s="169">
        <v>0</v>
      </c>
      <c r="H44" s="169">
        <v>0</v>
      </c>
      <c r="I44" s="167">
        <f t="shared" si="4"/>
        <v>0</v>
      </c>
      <c r="J44" s="2"/>
    </row>
    <row r="45" spans="1:10">
      <c r="A45" s="2"/>
      <c r="B45" s="164"/>
      <c r="C45" s="165" t="s">
        <v>345</v>
      </c>
      <c r="D45" s="169">
        <v>0</v>
      </c>
      <c r="E45" s="169">
        <v>0</v>
      </c>
      <c r="F45" s="167">
        <f t="shared" si="0"/>
        <v>0</v>
      </c>
      <c r="G45" s="169">
        <v>0</v>
      </c>
      <c r="H45" s="169">
        <v>0</v>
      </c>
      <c r="I45" s="167">
        <f t="shared" si="4"/>
        <v>0</v>
      </c>
      <c r="J45" s="2"/>
    </row>
    <row r="46" spans="1:10">
      <c r="A46" s="2"/>
      <c r="B46" s="164"/>
      <c r="C46" s="165" t="s">
        <v>346</v>
      </c>
      <c r="D46" s="169">
        <v>0</v>
      </c>
      <c r="E46" s="169">
        <v>0</v>
      </c>
      <c r="F46" s="167">
        <f t="shared" si="0"/>
        <v>0</v>
      </c>
      <c r="G46" s="169">
        <v>0</v>
      </c>
      <c r="H46" s="169">
        <v>0</v>
      </c>
      <c r="I46" s="167">
        <f t="shared" si="4"/>
        <v>0</v>
      </c>
      <c r="J46" s="2"/>
    </row>
    <row r="47" spans="1:10">
      <c r="A47" s="2"/>
      <c r="B47" s="164"/>
      <c r="C47" s="165" t="s">
        <v>347</v>
      </c>
      <c r="D47" s="169">
        <v>0</v>
      </c>
      <c r="E47" s="169">
        <v>0</v>
      </c>
      <c r="F47" s="167">
        <f t="shared" si="0"/>
        <v>0</v>
      </c>
      <c r="G47" s="169">
        <v>0</v>
      </c>
      <c r="H47" s="169">
        <v>0</v>
      </c>
      <c r="I47" s="167">
        <f>F47-G47</f>
        <v>0</v>
      </c>
      <c r="J47" s="2"/>
    </row>
    <row r="48" spans="1:10">
      <c r="A48" s="2"/>
      <c r="B48" s="164"/>
      <c r="C48" s="165" t="s">
        <v>348</v>
      </c>
      <c r="D48" s="169">
        <v>0</v>
      </c>
      <c r="E48" s="169">
        <v>0</v>
      </c>
      <c r="F48" s="167">
        <f t="shared" si="0"/>
        <v>0</v>
      </c>
      <c r="G48" s="169">
        <v>0</v>
      </c>
      <c r="H48" s="169">
        <v>0</v>
      </c>
      <c r="I48" s="167">
        <f t="shared" si="4"/>
        <v>0</v>
      </c>
      <c r="J48" s="2"/>
    </row>
    <row r="49" spans="1:10">
      <c r="A49" s="2"/>
      <c r="B49" s="356" t="s">
        <v>349</v>
      </c>
      <c r="C49" s="357"/>
      <c r="D49" s="162">
        <f>D50+D51+D52+D53+D54+D55+D56+D57+D58</f>
        <v>93885</v>
      </c>
      <c r="E49" s="162">
        <f>E50+E51+E52+E53+E54+E55+E56+E57+E58</f>
        <v>0</v>
      </c>
      <c r="F49" s="162">
        <f t="shared" si="0"/>
        <v>93885</v>
      </c>
      <c r="G49" s="162">
        <f>SUM(G50:G58)</f>
        <v>0</v>
      </c>
      <c r="H49" s="162">
        <f>SUM(H50:H58)</f>
        <v>0</v>
      </c>
      <c r="I49" s="162">
        <f>F49-G49</f>
        <v>93885</v>
      </c>
      <c r="J49" s="2"/>
    </row>
    <row r="50" spans="1:10">
      <c r="A50" s="2"/>
      <c r="B50" s="164"/>
      <c r="C50" s="165" t="s">
        <v>350</v>
      </c>
      <c r="D50" s="169">
        <v>93813</v>
      </c>
      <c r="E50" s="169">
        <v>0</v>
      </c>
      <c r="F50" s="167">
        <f t="shared" si="0"/>
        <v>93813</v>
      </c>
      <c r="G50" s="169">
        <v>0</v>
      </c>
      <c r="H50" s="169">
        <f t="shared" ref="H50:H51" si="5">+G50</f>
        <v>0</v>
      </c>
      <c r="I50" s="167">
        <f>F50-G50</f>
        <v>93813</v>
      </c>
      <c r="J50" s="2"/>
    </row>
    <row r="51" spans="1:10">
      <c r="A51" s="2"/>
      <c r="B51" s="164"/>
      <c r="C51" s="165" t="s">
        <v>351</v>
      </c>
      <c r="D51" s="169">
        <v>0</v>
      </c>
      <c r="E51" s="169">
        <v>0</v>
      </c>
      <c r="F51" s="167">
        <f t="shared" si="0"/>
        <v>0</v>
      </c>
      <c r="G51" s="169">
        <v>0</v>
      </c>
      <c r="H51" s="169">
        <f t="shared" si="5"/>
        <v>0</v>
      </c>
      <c r="I51" s="167">
        <f>F51-G51</f>
        <v>0</v>
      </c>
      <c r="J51" s="2"/>
    </row>
    <row r="52" spans="1:10">
      <c r="A52" s="2"/>
      <c r="B52" s="164"/>
      <c r="C52" s="165" t="s">
        <v>352</v>
      </c>
      <c r="D52" s="169">
        <v>0</v>
      </c>
      <c r="E52" s="169">
        <v>0</v>
      </c>
      <c r="F52" s="167">
        <f t="shared" si="0"/>
        <v>0</v>
      </c>
      <c r="G52" s="169">
        <v>0</v>
      </c>
      <c r="H52" s="169">
        <v>0</v>
      </c>
      <c r="I52" s="167">
        <f>F52-G52</f>
        <v>0</v>
      </c>
      <c r="J52" s="2"/>
    </row>
    <row r="53" spans="1:10">
      <c r="A53" s="2"/>
      <c r="B53" s="164"/>
      <c r="C53" s="165" t="s">
        <v>353</v>
      </c>
      <c r="D53" s="169">
        <v>0</v>
      </c>
      <c r="E53" s="169">
        <v>0</v>
      </c>
      <c r="F53" s="167">
        <f t="shared" si="0"/>
        <v>0</v>
      </c>
      <c r="G53" s="169">
        <v>0</v>
      </c>
      <c r="H53" s="169">
        <v>0</v>
      </c>
      <c r="I53" s="167">
        <f t="shared" si="4"/>
        <v>0</v>
      </c>
      <c r="J53" s="2"/>
    </row>
    <row r="54" spans="1:10">
      <c r="A54" s="2"/>
      <c r="B54" s="170"/>
      <c r="C54" s="171" t="s">
        <v>354</v>
      </c>
      <c r="D54" s="246">
        <v>0</v>
      </c>
      <c r="E54" s="246">
        <v>0</v>
      </c>
      <c r="F54" s="174">
        <f t="shared" si="0"/>
        <v>0</v>
      </c>
      <c r="G54" s="246">
        <v>0</v>
      </c>
      <c r="H54" s="246">
        <v>0</v>
      </c>
      <c r="I54" s="174">
        <f t="shared" si="4"/>
        <v>0</v>
      </c>
      <c r="J54" s="2"/>
    </row>
    <row r="55" spans="1:10">
      <c r="A55" s="2"/>
      <c r="B55" s="175"/>
      <c r="C55" s="176" t="s">
        <v>355</v>
      </c>
      <c r="D55" s="247">
        <v>0</v>
      </c>
      <c r="E55" s="247">
        <v>0</v>
      </c>
      <c r="F55" s="179">
        <f t="shared" si="0"/>
        <v>0</v>
      </c>
      <c r="G55" s="247">
        <v>0</v>
      </c>
      <c r="H55" s="247">
        <v>0</v>
      </c>
      <c r="I55" s="179">
        <f t="shared" si="4"/>
        <v>0</v>
      </c>
      <c r="J55" s="2"/>
    </row>
    <row r="56" spans="1:10">
      <c r="A56" s="2"/>
      <c r="B56" s="164"/>
      <c r="C56" s="165" t="s">
        <v>356</v>
      </c>
      <c r="D56" s="169">
        <v>0</v>
      </c>
      <c r="E56" s="169">
        <v>0</v>
      </c>
      <c r="F56" s="167">
        <f t="shared" si="0"/>
        <v>0</v>
      </c>
      <c r="G56" s="169">
        <v>0</v>
      </c>
      <c r="H56" s="169">
        <v>0</v>
      </c>
      <c r="I56" s="167">
        <f t="shared" si="4"/>
        <v>0</v>
      </c>
      <c r="J56" s="2"/>
    </row>
    <row r="57" spans="1:10">
      <c r="A57" s="2"/>
      <c r="B57" s="164"/>
      <c r="C57" s="165" t="s">
        <v>357</v>
      </c>
      <c r="D57" s="169">
        <v>72</v>
      </c>
      <c r="E57" s="169">
        <v>0</v>
      </c>
      <c r="F57" s="167">
        <f t="shared" si="0"/>
        <v>72</v>
      </c>
      <c r="G57" s="169">
        <v>0</v>
      </c>
      <c r="H57" s="169">
        <f t="shared" ref="H57" si="6">+G57</f>
        <v>0</v>
      </c>
      <c r="I57" s="167">
        <f>F57-G57</f>
        <v>72</v>
      </c>
      <c r="J57" s="2"/>
    </row>
    <row r="58" spans="1:10">
      <c r="A58" s="2"/>
      <c r="B58" s="164"/>
      <c r="C58" s="165" t="s">
        <v>358</v>
      </c>
      <c r="D58" s="169">
        <v>0</v>
      </c>
      <c r="E58" s="169">
        <v>0</v>
      </c>
      <c r="F58" s="167">
        <f t="shared" si="0"/>
        <v>0</v>
      </c>
      <c r="G58" s="169">
        <v>0</v>
      </c>
      <c r="H58" s="169">
        <v>0</v>
      </c>
      <c r="I58" s="167">
        <f t="shared" si="4"/>
        <v>0</v>
      </c>
      <c r="J58" s="2"/>
    </row>
    <row r="59" spans="1:10">
      <c r="A59" s="2"/>
      <c r="B59" s="356" t="s">
        <v>359</v>
      </c>
      <c r="C59" s="357"/>
      <c r="D59" s="162">
        <f>D60+D61+D62</f>
        <v>0</v>
      </c>
      <c r="E59" s="162">
        <f>E60+E61+E62</f>
        <v>0</v>
      </c>
      <c r="F59" s="162">
        <f t="shared" si="0"/>
        <v>0</v>
      </c>
      <c r="G59" s="162">
        <f>SUM(G60:G62)</f>
        <v>0</v>
      </c>
      <c r="H59" s="162">
        <f>SUM(H60:H62)</f>
        <v>0</v>
      </c>
      <c r="I59" s="162">
        <f>F59-G59</f>
        <v>0</v>
      </c>
      <c r="J59" s="2"/>
    </row>
    <row r="60" spans="1:10">
      <c r="A60" s="2"/>
      <c r="B60" s="164"/>
      <c r="C60" s="165" t="s">
        <v>360</v>
      </c>
      <c r="D60" s="169">
        <v>0</v>
      </c>
      <c r="E60" s="169">
        <v>0</v>
      </c>
      <c r="F60" s="167">
        <f t="shared" si="0"/>
        <v>0</v>
      </c>
      <c r="G60" s="169">
        <v>0</v>
      </c>
      <c r="H60" s="169">
        <v>0</v>
      </c>
      <c r="I60" s="167">
        <f>F60-G60</f>
        <v>0</v>
      </c>
      <c r="J60" s="2"/>
    </row>
    <row r="61" spans="1:10">
      <c r="A61" s="2"/>
      <c r="B61" s="164"/>
      <c r="C61" s="165" t="s">
        <v>361</v>
      </c>
      <c r="D61" s="169">
        <v>0</v>
      </c>
      <c r="E61" s="169">
        <v>0</v>
      </c>
      <c r="F61" s="167">
        <f t="shared" si="0"/>
        <v>0</v>
      </c>
      <c r="G61" s="169">
        <v>0</v>
      </c>
      <c r="H61" s="169">
        <f t="shared" ref="H61" si="7">+G61</f>
        <v>0</v>
      </c>
      <c r="I61" s="167">
        <f t="shared" si="4"/>
        <v>0</v>
      </c>
      <c r="J61" s="2"/>
    </row>
    <row r="62" spans="1:10">
      <c r="A62" s="2"/>
      <c r="B62" s="164"/>
      <c r="C62" s="165" t="s">
        <v>362</v>
      </c>
      <c r="D62" s="169">
        <v>0</v>
      </c>
      <c r="E62" s="169">
        <v>0</v>
      </c>
      <c r="F62" s="167">
        <f t="shared" si="0"/>
        <v>0</v>
      </c>
      <c r="G62" s="169">
        <v>0</v>
      </c>
      <c r="H62" s="169">
        <v>0</v>
      </c>
      <c r="I62" s="167">
        <f t="shared" si="4"/>
        <v>0</v>
      </c>
      <c r="J62" s="2"/>
    </row>
    <row r="63" spans="1:10">
      <c r="A63" s="2"/>
      <c r="B63" s="356" t="s">
        <v>363</v>
      </c>
      <c r="C63" s="357"/>
      <c r="D63" s="162">
        <f>D64+D65+D66+D67+D68+D69+D70+D71</f>
        <v>0</v>
      </c>
      <c r="E63" s="162">
        <f>E64+E65+E66+E67+E68+E69+E70+E71</f>
        <v>0</v>
      </c>
      <c r="F63" s="162">
        <f t="shared" si="0"/>
        <v>0</v>
      </c>
      <c r="G63" s="162">
        <f>SUM(G64:G71)</f>
        <v>0</v>
      </c>
      <c r="H63" s="162">
        <f>SUM(H64:H71)</f>
        <v>0</v>
      </c>
      <c r="I63" s="162">
        <f>F63-G63</f>
        <v>0</v>
      </c>
      <c r="J63" s="2"/>
    </row>
    <row r="64" spans="1:10">
      <c r="A64" s="2"/>
      <c r="B64" s="164"/>
      <c r="C64" s="165" t="s">
        <v>364</v>
      </c>
      <c r="D64" s="169">
        <v>0</v>
      </c>
      <c r="E64" s="169">
        <v>0</v>
      </c>
      <c r="F64" s="167">
        <f t="shared" si="0"/>
        <v>0</v>
      </c>
      <c r="G64" s="169">
        <v>0</v>
      </c>
      <c r="H64" s="169">
        <v>0</v>
      </c>
      <c r="I64" s="167">
        <f t="shared" si="4"/>
        <v>0</v>
      </c>
      <c r="J64" s="2"/>
    </row>
    <row r="65" spans="1:10">
      <c r="A65" s="2"/>
      <c r="B65" s="164"/>
      <c r="C65" s="165" t="s">
        <v>365</v>
      </c>
      <c r="D65" s="169">
        <v>0</v>
      </c>
      <c r="E65" s="169">
        <v>0</v>
      </c>
      <c r="F65" s="167">
        <f t="shared" si="0"/>
        <v>0</v>
      </c>
      <c r="G65" s="169">
        <v>0</v>
      </c>
      <c r="H65" s="169">
        <v>0</v>
      </c>
      <c r="I65" s="167">
        <f t="shared" si="4"/>
        <v>0</v>
      </c>
      <c r="J65" s="2"/>
    </row>
    <row r="66" spans="1:10">
      <c r="A66" s="2"/>
      <c r="B66" s="164"/>
      <c r="C66" s="165" t="s">
        <v>366</v>
      </c>
      <c r="D66" s="169">
        <v>0</v>
      </c>
      <c r="E66" s="169">
        <v>0</v>
      </c>
      <c r="F66" s="167">
        <f t="shared" si="0"/>
        <v>0</v>
      </c>
      <c r="G66" s="169">
        <v>0</v>
      </c>
      <c r="H66" s="169">
        <v>0</v>
      </c>
      <c r="I66" s="167">
        <f t="shared" si="4"/>
        <v>0</v>
      </c>
      <c r="J66" s="2"/>
    </row>
    <row r="67" spans="1:10">
      <c r="A67" s="2"/>
      <c r="B67" s="164"/>
      <c r="C67" s="165" t="s">
        <v>367</v>
      </c>
      <c r="D67" s="169">
        <v>0</v>
      </c>
      <c r="E67" s="169">
        <v>0</v>
      </c>
      <c r="F67" s="167">
        <f t="shared" si="0"/>
        <v>0</v>
      </c>
      <c r="G67" s="169">
        <v>0</v>
      </c>
      <c r="H67" s="169">
        <v>0</v>
      </c>
      <c r="I67" s="167">
        <f>F67-G67</f>
        <v>0</v>
      </c>
      <c r="J67" s="2"/>
    </row>
    <row r="68" spans="1:10">
      <c r="A68" s="2"/>
      <c r="B68" s="164"/>
      <c r="C68" s="165" t="s">
        <v>368</v>
      </c>
      <c r="D68" s="169">
        <v>0</v>
      </c>
      <c r="E68" s="169">
        <v>0</v>
      </c>
      <c r="F68" s="167">
        <f t="shared" si="0"/>
        <v>0</v>
      </c>
      <c r="G68" s="169">
        <v>0</v>
      </c>
      <c r="H68" s="169">
        <v>0</v>
      </c>
      <c r="I68" s="167">
        <f t="shared" si="4"/>
        <v>0</v>
      </c>
      <c r="J68" s="2"/>
    </row>
    <row r="69" spans="1:10">
      <c r="A69" s="2"/>
      <c r="B69" s="164"/>
      <c r="C69" s="165" t="s">
        <v>369</v>
      </c>
      <c r="D69" s="169">
        <v>0</v>
      </c>
      <c r="E69" s="169">
        <v>0</v>
      </c>
      <c r="F69" s="167">
        <f t="shared" si="0"/>
        <v>0</v>
      </c>
      <c r="G69" s="169">
        <v>0</v>
      </c>
      <c r="H69" s="169">
        <v>0</v>
      </c>
      <c r="I69" s="167">
        <f t="shared" si="4"/>
        <v>0</v>
      </c>
      <c r="J69" s="2"/>
    </row>
    <row r="70" spans="1:10">
      <c r="A70" s="2"/>
      <c r="B70" s="164"/>
      <c r="C70" s="165" t="s">
        <v>370</v>
      </c>
      <c r="D70" s="169">
        <v>0</v>
      </c>
      <c r="E70" s="169">
        <v>0</v>
      </c>
      <c r="F70" s="167">
        <f t="shared" si="0"/>
        <v>0</v>
      </c>
      <c r="G70" s="169">
        <v>0</v>
      </c>
      <c r="H70" s="169">
        <v>0</v>
      </c>
      <c r="I70" s="167">
        <f t="shared" si="4"/>
        <v>0</v>
      </c>
      <c r="J70" s="2"/>
    </row>
    <row r="71" spans="1:10">
      <c r="A71" s="2"/>
      <c r="B71" s="164"/>
      <c r="C71" s="165" t="s">
        <v>371</v>
      </c>
      <c r="D71" s="169">
        <v>0</v>
      </c>
      <c r="E71" s="169">
        <v>0</v>
      </c>
      <c r="F71" s="167">
        <f t="shared" si="0"/>
        <v>0</v>
      </c>
      <c r="G71" s="169">
        <v>0</v>
      </c>
      <c r="H71" s="169">
        <v>0</v>
      </c>
      <c r="I71" s="167">
        <f t="shared" si="4"/>
        <v>0</v>
      </c>
      <c r="J71" s="2"/>
    </row>
    <row r="72" spans="1:10">
      <c r="A72" s="2"/>
      <c r="B72" s="356" t="s">
        <v>372</v>
      </c>
      <c r="C72" s="357"/>
      <c r="D72" s="162">
        <f>D73+D74+D75</f>
        <v>0</v>
      </c>
      <c r="E72" s="162">
        <f>E73+E74+E75</f>
        <v>0</v>
      </c>
      <c r="F72" s="162">
        <f t="shared" si="0"/>
        <v>0</v>
      </c>
      <c r="G72" s="162">
        <f>SUM(G73:G75)</f>
        <v>0</v>
      </c>
      <c r="H72" s="162">
        <f>SUM(H73:H75)</f>
        <v>0</v>
      </c>
      <c r="I72" s="162">
        <f>F72-G72</f>
        <v>0</v>
      </c>
      <c r="J72" s="2"/>
    </row>
    <row r="73" spans="1:10">
      <c r="A73" s="2"/>
      <c r="B73" s="164"/>
      <c r="C73" s="165" t="s">
        <v>373</v>
      </c>
      <c r="D73" s="169">
        <v>0</v>
      </c>
      <c r="E73" s="169">
        <v>0</v>
      </c>
      <c r="F73" s="167">
        <f t="shared" si="0"/>
        <v>0</v>
      </c>
      <c r="G73" s="169">
        <v>0</v>
      </c>
      <c r="H73" s="169">
        <v>0</v>
      </c>
      <c r="I73" s="167">
        <f t="shared" si="4"/>
        <v>0</v>
      </c>
      <c r="J73" s="2"/>
    </row>
    <row r="74" spans="1:10">
      <c r="A74" s="2"/>
      <c r="B74" s="164"/>
      <c r="C74" s="165" t="s">
        <v>374</v>
      </c>
      <c r="D74" s="169">
        <v>0</v>
      </c>
      <c r="E74" s="169">
        <v>0</v>
      </c>
      <c r="F74" s="167">
        <f t="shared" si="0"/>
        <v>0</v>
      </c>
      <c r="G74" s="169">
        <v>0</v>
      </c>
      <c r="H74" s="169">
        <v>0</v>
      </c>
      <c r="I74" s="167">
        <f>F74-G74</f>
        <v>0</v>
      </c>
      <c r="J74" s="2"/>
    </row>
    <row r="75" spans="1:10">
      <c r="A75" s="2"/>
      <c r="B75" s="164"/>
      <c r="C75" s="165" t="s">
        <v>375</v>
      </c>
      <c r="D75" s="169">
        <v>0</v>
      </c>
      <c r="E75" s="169">
        <v>0</v>
      </c>
      <c r="F75" s="167">
        <f t="shared" ref="F75:F83" si="8">D75+E75</f>
        <v>0</v>
      </c>
      <c r="G75" s="169">
        <v>0</v>
      </c>
      <c r="H75" s="169">
        <v>0</v>
      </c>
      <c r="I75" s="167">
        <f t="shared" si="4"/>
        <v>0</v>
      </c>
      <c r="J75" s="2"/>
    </row>
    <row r="76" spans="1:10">
      <c r="A76" s="2"/>
      <c r="B76" s="356" t="s">
        <v>376</v>
      </c>
      <c r="C76" s="357"/>
      <c r="D76" s="162">
        <f>D77+D78+D79+D80+D81+D82+D83</f>
        <v>0</v>
      </c>
      <c r="E76" s="162">
        <f>E77+E78+E79+E80+E81+E82+E83</f>
        <v>0</v>
      </c>
      <c r="F76" s="162">
        <f t="shared" si="8"/>
        <v>0</v>
      </c>
      <c r="G76" s="162">
        <f>SUM(G77:G83)</f>
        <v>0</v>
      </c>
      <c r="H76" s="162">
        <f>SUM(H77:H83)</f>
        <v>0</v>
      </c>
      <c r="I76" s="162">
        <f>F76-G76</f>
        <v>0</v>
      </c>
      <c r="J76" s="2"/>
    </row>
    <row r="77" spans="1:10">
      <c r="A77" s="2"/>
      <c r="B77" s="164"/>
      <c r="C77" s="165" t="s">
        <v>377</v>
      </c>
      <c r="D77" s="169">
        <v>0</v>
      </c>
      <c r="E77" s="169">
        <v>0</v>
      </c>
      <c r="F77" s="167">
        <f t="shared" si="8"/>
        <v>0</v>
      </c>
      <c r="G77" s="169">
        <v>0</v>
      </c>
      <c r="H77" s="169">
        <v>0</v>
      </c>
      <c r="I77" s="167">
        <f t="shared" si="4"/>
        <v>0</v>
      </c>
      <c r="J77" s="2"/>
    </row>
    <row r="78" spans="1:10">
      <c r="A78" s="2"/>
      <c r="B78" s="164"/>
      <c r="C78" s="165" t="s">
        <v>378</v>
      </c>
      <c r="D78" s="169">
        <v>0</v>
      </c>
      <c r="E78" s="169">
        <v>0</v>
      </c>
      <c r="F78" s="167">
        <f t="shared" si="8"/>
        <v>0</v>
      </c>
      <c r="G78" s="169">
        <v>0</v>
      </c>
      <c r="H78" s="169">
        <v>0</v>
      </c>
      <c r="I78" s="167">
        <f>F78-G78</f>
        <v>0</v>
      </c>
      <c r="J78" s="2"/>
    </row>
    <row r="79" spans="1:10">
      <c r="A79" s="2"/>
      <c r="B79" s="164"/>
      <c r="C79" s="165" t="s">
        <v>379</v>
      </c>
      <c r="D79" s="169">
        <v>0</v>
      </c>
      <c r="E79" s="169">
        <v>0</v>
      </c>
      <c r="F79" s="167">
        <f t="shared" si="8"/>
        <v>0</v>
      </c>
      <c r="G79" s="169">
        <v>0</v>
      </c>
      <c r="H79" s="169">
        <v>0</v>
      </c>
      <c r="I79" s="167">
        <f t="shared" ref="I79:I142" si="9">F79-G79</f>
        <v>0</v>
      </c>
      <c r="J79" s="2"/>
    </row>
    <row r="80" spans="1:10">
      <c r="A80" s="2"/>
      <c r="B80" s="164"/>
      <c r="C80" s="165" t="s">
        <v>380</v>
      </c>
      <c r="D80" s="169">
        <v>0</v>
      </c>
      <c r="E80" s="169">
        <v>0</v>
      </c>
      <c r="F80" s="167">
        <f t="shared" si="8"/>
        <v>0</v>
      </c>
      <c r="G80" s="169">
        <v>0</v>
      </c>
      <c r="H80" s="169">
        <v>0</v>
      </c>
      <c r="I80" s="167">
        <f t="shared" si="9"/>
        <v>0</v>
      </c>
      <c r="J80" s="2"/>
    </row>
    <row r="81" spans="1:10">
      <c r="A81" s="2"/>
      <c r="B81" s="164"/>
      <c r="C81" s="165" t="s">
        <v>381</v>
      </c>
      <c r="D81" s="169">
        <v>0</v>
      </c>
      <c r="E81" s="169">
        <v>0</v>
      </c>
      <c r="F81" s="167">
        <f t="shared" si="8"/>
        <v>0</v>
      </c>
      <c r="G81" s="169">
        <v>0</v>
      </c>
      <c r="H81" s="169">
        <v>0</v>
      </c>
      <c r="I81" s="167">
        <f t="shared" si="9"/>
        <v>0</v>
      </c>
      <c r="J81" s="2"/>
    </row>
    <row r="82" spans="1:10">
      <c r="A82" s="2"/>
      <c r="B82" s="164"/>
      <c r="C82" s="165" t="s">
        <v>382</v>
      </c>
      <c r="D82" s="169">
        <v>0</v>
      </c>
      <c r="E82" s="169">
        <v>0</v>
      </c>
      <c r="F82" s="167">
        <f t="shared" si="8"/>
        <v>0</v>
      </c>
      <c r="G82" s="169">
        <v>0</v>
      </c>
      <c r="H82" s="169">
        <v>0</v>
      </c>
      <c r="I82" s="167">
        <f t="shared" si="9"/>
        <v>0</v>
      </c>
      <c r="J82" s="2"/>
    </row>
    <row r="83" spans="1:10">
      <c r="A83" s="2"/>
      <c r="B83" s="164"/>
      <c r="C83" s="165" t="s">
        <v>383</v>
      </c>
      <c r="D83" s="169">
        <v>0</v>
      </c>
      <c r="E83" s="169">
        <v>0</v>
      </c>
      <c r="F83" s="167">
        <f t="shared" si="8"/>
        <v>0</v>
      </c>
      <c r="G83" s="169">
        <v>0</v>
      </c>
      <c r="H83" s="169">
        <v>0</v>
      </c>
      <c r="I83" s="167">
        <f t="shared" si="9"/>
        <v>0</v>
      </c>
      <c r="J83" s="2"/>
    </row>
    <row r="84" spans="1:10">
      <c r="A84" s="2"/>
      <c r="B84" s="170"/>
      <c r="C84" s="171"/>
      <c r="D84" s="173"/>
      <c r="E84" s="173"/>
      <c r="F84" s="173"/>
      <c r="G84" s="173"/>
      <c r="H84" s="173"/>
      <c r="I84" s="167"/>
      <c r="J84" s="2"/>
    </row>
    <row r="85" spans="1:10">
      <c r="A85" s="2"/>
      <c r="B85" s="180"/>
      <c r="C85" s="180"/>
      <c r="D85" s="181"/>
      <c r="E85" s="181"/>
      <c r="F85" s="181"/>
      <c r="G85" s="182"/>
      <c r="H85" s="182"/>
      <c r="I85" s="183"/>
      <c r="J85" s="2"/>
    </row>
    <row r="86" spans="1:10">
      <c r="A86" s="2"/>
      <c r="B86" s="175"/>
      <c r="C86" s="176"/>
      <c r="D86" s="184"/>
      <c r="E86" s="184"/>
      <c r="F86" s="184"/>
      <c r="G86" s="178"/>
      <c r="H86" s="178"/>
      <c r="I86" s="167"/>
      <c r="J86" s="2"/>
    </row>
    <row r="87" spans="1:10">
      <c r="A87" s="2"/>
      <c r="B87" s="349" t="s">
        <v>384</v>
      </c>
      <c r="C87" s="350"/>
      <c r="D87" s="163">
        <f>D88+D96+D106+D116+D126+D136+D140+D149+D153</f>
        <v>0</v>
      </c>
      <c r="E87" s="163">
        <f>E88+E96+E106+E116+E126+E136+E140+E149+E153</f>
        <v>215629.79</v>
      </c>
      <c r="F87" s="163">
        <f>D87+E87</f>
        <v>215629.79</v>
      </c>
      <c r="G87" s="163">
        <f>G88+G96+G106+G116+G126+G136+G140+G149+G153</f>
        <v>215629.79</v>
      </c>
      <c r="H87" s="163">
        <f>H88+H96+H106+H116+H126+H136+H140+H149+H153</f>
        <v>215629.79</v>
      </c>
      <c r="I87" s="162">
        <f>F87-G87</f>
        <v>0</v>
      </c>
      <c r="J87" s="2"/>
    </row>
    <row r="88" spans="1:10">
      <c r="A88" s="2"/>
      <c r="B88" s="356" t="s">
        <v>311</v>
      </c>
      <c r="C88" s="357"/>
      <c r="D88" s="163">
        <f>SUM(D89:D95)</f>
        <v>0</v>
      </c>
      <c r="E88" s="163">
        <f>SUM(E89:E95)</f>
        <v>0</v>
      </c>
      <c r="F88" s="163">
        <f t="shared" ref="F88:F151" si="10">D88+E88</f>
        <v>0</v>
      </c>
      <c r="G88" s="163">
        <f>SUM(G89:G95)</f>
        <v>0</v>
      </c>
      <c r="H88" s="163">
        <f>SUM(H89:H95)</f>
        <v>0</v>
      </c>
      <c r="I88" s="162">
        <f>F88-G88</f>
        <v>0</v>
      </c>
      <c r="J88" s="2"/>
    </row>
    <row r="89" spans="1:10">
      <c r="A89" s="2"/>
      <c r="B89" s="164"/>
      <c r="C89" s="165" t="s">
        <v>312</v>
      </c>
      <c r="D89" s="166">
        <v>0</v>
      </c>
      <c r="E89" s="166">
        <v>0</v>
      </c>
      <c r="F89" s="168">
        <f t="shared" si="10"/>
        <v>0</v>
      </c>
      <c r="G89" s="166">
        <v>0</v>
      </c>
      <c r="H89" s="166">
        <v>0</v>
      </c>
      <c r="I89" s="167">
        <f t="shared" si="9"/>
        <v>0</v>
      </c>
      <c r="J89" s="2"/>
    </row>
    <row r="90" spans="1:10">
      <c r="A90" s="2"/>
      <c r="B90" s="164"/>
      <c r="C90" s="165" t="s">
        <v>313</v>
      </c>
      <c r="D90" s="166">
        <v>0</v>
      </c>
      <c r="E90" s="166">
        <v>0</v>
      </c>
      <c r="F90" s="168">
        <f t="shared" si="10"/>
        <v>0</v>
      </c>
      <c r="G90" s="166">
        <v>0</v>
      </c>
      <c r="H90" s="166">
        <v>0</v>
      </c>
      <c r="I90" s="167">
        <f t="shared" si="9"/>
        <v>0</v>
      </c>
      <c r="J90" s="2"/>
    </row>
    <row r="91" spans="1:10">
      <c r="A91" s="2"/>
      <c r="B91" s="164"/>
      <c r="C91" s="165" t="s">
        <v>314</v>
      </c>
      <c r="D91" s="166">
        <v>0</v>
      </c>
      <c r="E91" s="166">
        <v>0</v>
      </c>
      <c r="F91" s="168">
        <f t="shared" si="10"/>
        <v>0</v>
      </c>
      <c r="G91" s="166">
        <v>0</v>
      </c>
      <c r="H91" s="166">
        <v>0</v>
      </c>
      <c r="I91" s="167">
        <f t="shared" si="9"/>
        <v>0</v>
      </c>
      <c r="J91" s="2"/>
    </row>
    <row r="92" spans="1:10">
      <c r="A92" s="2"/>
      <c r="B92" s="164"/>
      <c r="C92" s="165" t="s">
        <v>315</v>
      </c>
      <c r="D92" s="166">
        <v>0</v>
      </c>
      <c r="E92" s="166">
        <v>0</v>
      </c>
      <c r="F92" s="168">
        <f t="shared" si="10"/>
        <v>0</v>
      </c>
      <c r="G92" s="166">
        <v>0</v>
      </c>
      <c r="H92" s="166">
        <v>0</v>
      </c>
      <c r="I92" s="167">
        <f t="shared" si="9"/>
        <v>0</v>
      </c>
      <c r="J92" s="2"/>
    </row>
    <row r="93" spans="1:10">
      <c r="A93" s="2"/>
      <c r="B93" s="164"/>
      <c r="C93" s="165" t="s">
        <v>316</v>
      </c>
      <c r="D93" s="166">
        <v>0</v>
      </c>
      <c r="E93" s="166">
        <v>0</v>
      </c>
      <c r="F93" s="168">
        <f t="shared" si="10"/>
        <v>0</v>
      </c>
      <c r="G93" s="166">
        <v>0</v>
      </c>
      <c r="H93" s="166">
        <v>0</v>
      </c>
      <c r="I93" s="167">
        <f t="shared" si="9"/>
        <v>0</v>
      </c>
      <c r="J93" s="2"/>
    </row>
    <row r="94" spans="1:10">
      <c r="A94" s="2"/>
      <c r="B94" s="164"/>
      <c r="C94" s="165" t="s">
        <v>317</v>
      </c>
      <c r="D94" s="166">
        <v>0</v>
      </c>
      <c r="E94" s="166">
        <v>0</v>
      </c>
      <c r="F94" s="168">
        <f t="shared" si="10"/>
        <v>0</v>
      </c>
      <c r="G94" s="166">
        <v>0</v>
      </c>
      <c r="H94" s="166">
        <v>0</v>
      </c>
      <c r="I94" s="167">
        <f t="shared" si="9"/>
        <v>0</v>
      </c>
      <c r="J94" s="2"/>
    </row>
    <row r="95" spans="1:10">
      <c r="A95" s="2"/>
      <c r="B95" s="164"/>
      <c r="C95" s="165" t="s">
        <v>318</v>
      </c>
      <c r="D95" s="166">
        <v>0</v>
      </c>
      <c r="E95" s="166">
        <v>0</v>
      </c>
      <c r="F95" s="168">
        <f t="shared" si="10"/>
        <v>0</v>
      </c>
      <c r="G95" s="166">
        <v>0</v>
      </c>
      <c r="H95" s="166">
        <v>0</v>
      </c>
      <c r="I95" s="167">
        <f t="shared" si="9"/>
        <v>0</v>
      </c>
      <c r="J95" s="2"/>
    </row>
    <row r="96" spans="1:10">
      <c r="A96" s="2"/>
      <c r="B96" s="356" t="s">
        <v>319</v>
      </c>
      <c r="C96" s="357"/>
      <c r="D96" s="163">
        <f>SUM(D97:D105)</f>
        <v>0</v>
      </c>
      <c r="E96" s="163">
        <f>SUM(E97:E105)</f>
        <v>0</v>
      </c>
      <c r="F96" s="163">
        <f t="shared" si="10"/>
        <v>0</v>
      </c>
      <c r="G96" s="163">
        <f>SUM(G97:G105)</f>
        <v>0</v>
      </c>
      <c r="H96" s="163">
        <f>SUM(H97:H105)</f>
        <v>0</v>
      </c>
      <c r="I96" s="162">
        <f t="shared" si="9"/>
        <v>0</v>
      </c>
      <c r="J96" s="2"/>
    </row>
    <row r="97" spans="1:10">
      <c r="A97" s="2"/>
      <c r="B97" s="164"/>
      <c r="C97" s="165" t="s">
        <v>320</v>
      </c>
      <c r="D97" s="166">
        <v>0</v>
      </c>
      <c r="E97" s="166">
        <v>0</v>
      </c>
      <c r="F97" s="168">
        <f t="shared" si="10"/>
        <v>0</v>
      </c>
      <c r="G97" s="166">
        <v>0</v>
      </c>
      <c r="H97" s="166">
        <v>0</v>
      </c>
      <c r="I97" s="167">
        <f t="shared" si="9"/>
        <v>0</v>
      </c>
      <c r="J97" s="2"/>
    </row>
    <row r="98" spans="1:10">
      <c r="A98" s="2"/>
      <c r="B98" s="164"/>
      <c r="C98" s="165" t="s">
        <v>321</v>
      </c>
      <c r="D98" s="166">
        <v>0</v>
      </c>
      <c r="E98" s="166">
        <v>0</v>
      </c>
      <c r="F98" s="168">
        <f t="shared" si="10"/>
        <v>0</v>
      </c>
      <c r="G98" s="166">
        <v>0</v>
      </c>
      <c r="H98" s="166">
        <v>0</v>
      </c>
      <c r="I98" s="167">
        <f t="shared" si="9"/>
        <v>0</v>
      </c>
      <c r="J98" s="2"/>
    </row>
    <row r="99" spans="1:10">
      <c r="A99" s="2"/>
      <c r="B99" s="164"/>
      <c r="C99" s="165" t="s">
        <v>322</v>
      </c>
      <c r="D99" s="166">
        <v>0</v>
      </c>
      <c r="E99" s="166">
        <v>0</v>
      </c>
      <c r="F99" s="168">
        <f t="shared" si="10"/>
        <v>0</v>
      </c>
      <c r="G99" s="166">
        <v>0</v>
      </c>
      <c r="H99" s="166">
        <v>0</v>
      </c>
      <c r="I99" s="167">
        <f t="shared" si="9"/>
        <v>0</v>
      </c>
      <c r="J99" s="2"/>
    </row>
    <row r="100" spans="1:10">
      <c r="A100" s="2"/>
      <c r="B100" s="164"/>
      <c r="C100" s="165" t="s">
        <v>323</v>
      </c>
      <c r="D100" s="166">
        <v>0</v>
      </c>
      <c r="E100" s="166">
        <v>0</v>
      </c>
      <c r="F100" s="168">
        <f t="shared" si="10"/>
        <v>0</v>
      </c>
      <c r="G100" s="166">
        <v>0</v>
      </c>
      <c r="H100" s="166">
        <v>0</v>
      </c>
      <c r="I100" s="167">
        <f t="shared" si="9"/>
        <v>0</v>
      </c>
      <c r="J100" s="2"/>
    </row>
    <row r="101" spans="1:10">
      <c r="A101" s="2"/>
      <c r="B101" s="170"/>
      <c r="C101" s="171" t="s">
        <v>324</v>
      </c>
      <c r="D101" s="172">
        <v>0</v>
      </c>
      <c r="E101" s="172">
        <v>0</v>
      </c>
      <c r="F101" s="173">
        <f t="shared" si="10"/>
        <v>0</v>
      </c>
      <c r="G101" s="172">
        <v>0</v>
      </c>
      <c r="H101" s="172">
        <v>0</v>
      </c>
      <c r="I101" s="174">
        <f t="shared" si="9"/>
        <v>0</v>
      </c>
      <c r="J101" s="2"/>
    </row>
    <row r="102" spans="1:10">
      <c r="A102" s="2"/>
      <c r="B102" s="175"/>
      <c r="C102" s="176" t="s">
        <v>325</v>
      </c>
      <c r="D102" s="177">
        <v>0</v>
      </c>
      <c r="E102" s="177">
        <v>0</v>
      </c>
      <c r="F102" s="178">
        <f t="shared" si="10"/>
        <v>0</v>
      </c>
      <c r="G102" s="177">
        <v>0</v>
      </c>
      <c r="H102" s="177">
        <v>0</v>
      </c>
      <c r="I102" s="179">
        <f t="shared" si="9"/>
        <v>0</v>
      </c>
      <c r="J102" s="2"/>
    </row>
    <row r="103" spans="1:10">
      <c r="A103" s="2"/>
      <c r="B103" s="164"/>
      <c r="C103" s="165" t="s">
        <v>326</v>
      </c>
      <c r="D103" s="166">
        <v>0</v>
      </c>
      <c r="E103" s="166">
        <v>0</v>
      </c>
      <c r="F103" s="168">
        <f t="shared" si="10"/>
        <v>0</v>
      </c>
      <c r="G103" s="166">
        <v>0</v>
      </c>
      <c r="H103" s="166">
        <v>0</v>
      </c>
      <c r="I103" s="167">
        <f t="shared" si="9"/>
        <v>0</v>
      </c>
      <c r="J103" s="2"/>
    </row>
    <row r="104" spans="1:10">
      <c r="A104" s="2"/>
      <c r="B104" s="164"/>
      <c r="C104" s="165" t="s">
        <v>327</v>
      </c>
      <c r="D104" s="166">
        <v>0</v>
      </c>
      <c r="E104" s="166">
        <v>0</v>
      </c>
      <c r="F104" s="168">
        <f t="shared" si="10"/>
        <v>0</v>
      </c>
      <c r="G104" s="166">
        <v>0</v>
      </c>
      <c r="H104" s="166">
        <v>0</v>
      </c>
      <c r="I104" s="167">
        <f t="shared" si="9"/>
        <v>0</v>
      </c>
      <c r="J104" s="2"/>
    </row>
    <row r="105" spans="1:10">
      <c r="A105" s="2"/>
      <c r="B105" s="164"/>
      <c r="C105" s="165" t="s">
        <v>328</v>
      </c>
      <c r="D105" s="166">
        <v>0</v>
      </c>
      <c r="E105" s="166">
        <v>0</v>
      </c>
      <c r="F105" s="168">
        <f t="shared" si="10"/>
        <v>0</v>
      </c>
      <c r="G105" s="166">
        <v>0</v>
      </c>
      <c r="H105" s="166">
        <v>0</v>
      </c>
      <c r="I105" s="167">
        <f t="shared" si="9"/>
        <v>0</v>
      </c>
      <c r="J105" s="2"/>
    </row>
    <row r="106" spans="1:10">
      <c r="A106" s="2"/>
      <c r="B106" s="356" t="s">
        <v>329</v>
      </c>
      <c r="C106" s="357"/>
      <c r="D106" s="163">
        <f>SUM(D107:D115)</f>
        <v>0</v>
      </c>
      <c r="E106" s="163">
        <f>SUM(E107:E115)</f>
        <v>0</v>
      </c>
      <c r="F106" s="163">
        <f t="shared" si="10"/>
        <v>0</v>
      </c>
      <c r="G106" s="163">
        <f>SUM(G107:G115)</f>
        <v>0</v>
      </c>
      <c r="H106" s="163">
        <f>SUM(H107:H115)</f>
        <v>0</v>
      </c>
      <c r="I106" s="162">
        <f t="shared" si="9"/>
        <v>0</v>
      </c>
      <c r="J106" s="2"/>
    </row>
    <row r="107" spans="1:10">
      <c r="A107" s="2"/>
      <c r="B107" s="164"/>
      <c r="C107" s="165" t="s">
        <v>330</v>
      </c>
      <c r="D107" s="166">
        <v>0</v>
      </c>
      <c r="E107" s="166">
        <v>0</v>
      </c>
      <c r="F107" s="168">
        <f t="shared" si="10"/>
        <v>0</v>
      </c>
      <c r="G107" s="166">
        <v>0</v>
      </c>
      <c r="H107" s="166">
        <v>0</v>
      </c>
      <c r="I107" s="167">
        <f t="shared" si="9"/>
        <v>0</v>
      </c>
      <c r="J107" s="2"/>
    </row>
    <row r="108" spans="1:10">
      <c r="A108" s="2"/>
      <c r="B108" s="164"/>
      <c r="C108" s="165" t="s">
        <v>331</v>
      </c>
      <c r="D108" s="166">
        <v>0</v>
      </c>
      <c r="E108" s="166">
        <v>0</v>
      </c>
      <c r="F108" s="168">
        <f t="shared" si="10"/>
        <v>0</v>
      </c>
      <c r="G108" s="166">
        <v>0</v>
      </c>
      <c r="H108" s="166">
        <v>0</v>
      </c>
      <c r="I108" s="167">
        <f t="shared" si="9"/>
        <v>0</v>
      </c>
      <c r="J108" s="2"/>
    </row>
    <row r="109" spans="1:10">
      <c r="A109" s="2"/>
      <c r="B109" s="164"/>
      <c r="C109" s="165" t="s">
        <v>332</v>
      </c>
      <c r="D109" s="166">
        <v>0</v>
      </c>
      <c r="E109" s="166">
        <v>0</v>
      </c>
      <c r="F109" s="168">
        <f t="shared" si="10"/>
        <v>0</v>
      </c>
      <c r="G109" s="166">
        <v>0</v>
      </c>
      <c r="H109" s="166">
        <v>0</v>
      </c>
      <c r="I109" s="167">
        <f t="shared" si="9"/>
        <v>0</v>
      </c>
      <c r="J109" s="2"/>
    </row>
    <row r="110" spans="1:10">
      <c r="A110" s="2"/>
      <c r="B110" s="164"/>
      <c r="C110" s="165" t="s">
        <v>333</v>
      </c>
      <c r="D110" s="166">
        <v>0</v>
      </c>
      <c r="E110" s="166">
        <v>0</v>
      </c>
      <c r="F110" s="168">
        <f t="shared" si="10"/>
        <v>0</v>
      </c>
      <c r="G110" s="166">
        <v>0</v>
      </c>
      <c r="H110" s="166">
        <v>0</v>
      </c>
      <c r="I110" s="167">
        <f t="shared" si="9"/>
        <v>0</v>
      </c>
      <c r="J110" s="2"/>
    </row>
    <row r="111" spans="1:10">
      <c r="A111" s="2"/>
      <c r="B111" s="164"/>
      <c r="C111" s="165" t="s">
        <v>334</v>
      </c>
      <c r="D111" s="166">
        <v>0</v>
      </c>
      <c r="E111" s="166">
        <v>0</v>
      </c>
      <c r="F111" s="168">
        <f t="shared" si="10"/>
        <v>0</v>
      </c>
      <c r="G111" s="166">
        <v>0</v>
      </c>
      <c r="H111" s="166">
        <v>0</v>
      </c>
      <c r="I111" s="167">
        <f t="shared" si="9"/>
        <v>0</v>
      </c>
      <c r="J111" s="2"/>
    </row>
    <row r="112" spans="1:10">
      <c r="A112" s="2"/>
      <c r="B112" s="164"/>
      <c r="C112" s="165" t="s">
        <v>335</v>
      </c>
      <c r="D112" s="166">
        <v>0</v>
      </c>
      <c r="E112" s="166">
        <v>0</v>
      </c>
      <c r="F112" s="168">
        <f t="shared" si="10"/>
        <v>0</v>
      </c>
      <c r="G112" s="166">
        <v>0</v>
      </c>
      <c r="H112" s="166">
        <v>0</v>
      </c>
      <c r="I112" s="167">
        <f t="shared" si="9"/>
        <v>0</v>
      </c>
      <c r="J112" s="2"/>
    </row>
    <row r="113" spans="1:10">
      <c r="A113" s="2"/>
      <c r="B113" s="164"/>
      <c r="C113" s="165" t="s">
        <v>336</v>
      </c>
      <c r="D113" s="166">
        <v>0</v>
      </c>
      <c r="E113" s="166">
        <v>0</v>
      </c>
      <c r="F113" s="168">
        <f t="shared" si="10"/>
        <v>0</v>
      </c>
      <c r="G113" s="166">
        <v>0</v>
      </c>
      <c r="H113" s="166">
        <v>0</v>
      </c>
      <c r="I113" s="167">
        <f t="shared" si="9"/>
        <v>0</v>
      </c>
      <c r="J113" s="2"/>
    </row>
    <row r="114" spans="1:10">
      <c r="A114" s="2"/>
      <c r="B114" s="164"/>
      <c r="C114" s="165" t="s">
        <v>337</v>
      </c>
      <c r="D114" s="166">
        <v>0</v>
      </c>
      <c r="E114" s="166">
        <v>0</v>
      </c>
      <c r="F114" s="168">
        <f t="shared" si="10"/>
        <v>0</v>
      </c>
      <c r="G114" s="166">
        <v>0</v>
      </c>
      <c r="H114" s="166">
        <v>0</v>
      </c>
      <c r="I114" s="167">
        <f t="shared" si="9"/>
        <v>0</v>
      </c>
      <c r="J114" s="2"/>
    </row>
    <row r="115" spans="1:10">
      <c r="A115" s="2"/>
      <c r="B115" s="164"/>
      <c r="C115" s="165" t="s">
        <v>338</v>
      </c>
      <c r="D115" s="166">
        <v>0</v>
      </c>
      <c r="E115" s="166">
        <v>0</v>
      </c>
      <c r="F115" s="168">
        <f t="shared" si="10"/>
        <v>0</v>
      </c>
      <c r="G115" s="166">
        <v>0</v>
      </c>
      <c r="H115" s="166">
        <v>0</v>
      </c>
      <c r="I115" s="167">
        <f t="shared" si="9"/>
        <v>0</v>
      </c>
      <c r="J115" s="2"/>
    </row>
    <row r="116" spans="1:10">
      <c r="A116" s="2"/>
      <c r="B116" s="356" t="s">
        <v>339</v>
      </c>
      <c r="C116" s="357"/>
      <c r="D116" s="163">
        <f>SUM(D117:D125)</f>
        <v>0</v>
      </c>
      <c r="E116" s="163">
        <f>SUM(E117:E125)</f>
        <v>0</v>
      </c>
      <c r="F116" s="163">
        <f t="shared" si="10"/>
        <v>0</v>
      </c>
      <c r="G116" s="163">
        <f>SUM(G117:G125)</f>
        <v>0</v>
      </c>
      <c r="H116" s="163">
        <f>SUM(H117:H125)</f>
        <v>0</v>
      </c>
      <c r="I116" s="162">
        <f t="shared" si="9"/>
        <v>0</v>
      </c>
      <c r="J116" s="2"/>
    </row>
    <row r="117" spans="1:10">
      <c r="A117" s="2"/>
      <c r="B117" s="164"/>
      <c r="C117" s="165" t="s">
        <v>340</v>
      </c>
      <c r="D117" s="166">
        <v>0</v>
      </c>
      <c r="E117" s="166">
        <v>0</v>
      </c>
      <c r="F117" s="168">
        <f t="shared" si="10"/>
        <v>0</v>
      </c>
      <c r="G117" s="166">
        <v>0</v>
      </c>
      <c r="H117" s="166">
        <v>0</v>
      </c>
      <c r="I117" s="167">
        <f t="shared" si="9"/>
        <v>0</v>
      </c>
      <c r="J117" s="2"/>
    </row>
    <row r="118" spans="1:10">
      <c r="A118" s="2"/>
      <c r="B118" s="164"/>
      <c r="C118" s="165" t="s">
        <v>341</v>
      </c>
      <c r="D118" s="166">
        <v>0</v>
      </c>
      <c r="E118" s="166">
        <v>0</v>
      </c>
      <c r="F118" s="168">
        <f t="shared" si="10"/>
        <v>0</v>
      </c>
      <c r="G118" s="166">
        <v>0</v>
      </c>
      <c r="H118" s="166">
        <v>0</v>
      </c>
      <c r="I118" s="167">
        <f t="shared" si="9"/>
        <v>0</v>
      </c>
      <c r="J118" s="2"/>
    </row>
    <row r="119" spans="1:10">
      <c r="A119" s="2"/>
      <c r="B119" s="164"/>
      <c r="C119" s="165" t="s">
        <v>342</v>
      </c>
      <c r="D119" s="166">
        <v>0</v>
      </c>
      <c r="E119" s="166">
        <v>0</v>
      </c>
      <c r="F119" s="168">
        <f t="shared" si="10"/>
        <v>0</v>
      </c>
      <c r="G119" s="166">
        <v>0</v>
      </c>
      <c r="H119" s="166">
        <v>0</v>
      </c>
      <c r="I119" s="167">
        <f t="shared" si="9"/>
        <v>0</v>
      </c>
      <c r="J119" s="2"/>
    </row>
    <row r="120" spans="1:10">
      <c r="A120" s="2"/>
      <c r="B120" s="164"/>
      <c r="C120" s="165" t="s">
        <v>343</v>
      </c>
      <c r="D120" s="166">
        <v>0</v>
      </c>
      <c r="E120" s="166">
        <v>0</v>
      </c>
      <c r="F120" s="168">
        <f t="shared" si="10"/>
        <v>0</v>
      </c>
      <c r="G120" s="166">
        <v>0</v>
      </c>
      <c r="H120" s="166">
        <v>0</v>
      </c>
      <c r="I120" s="167">
        <f t="shared" si="9"/>
        <v>0</v>
      </c>
      <c r="J120" s="2"/>
    </row>
    <row r="121" spans="1:10">
      <c r="A121" s="2"/>
      <c r="B121" s="164"/>
      <c r="C121" s="165" t="s">
        <v>344</v>
      </c>
      <c r="D121" s="166">
        <v>0</v>
      </c>
      <c r="E121" s="166">
        <v>0</v>
      </c>
      <c r="F121" s="168">
        <f t="shared" si="10"/>
        <v>0</v>
      </c>
      <c r="G121" s="166">
        <v>0</v>
      </c>
      <c r="H121" s="166">
        <v>0</v>
      </c>
      <c r="I121" s="167">
        <f t="shared" si="9"/>
        <v>0</v>
      </c>
      <c r="J121" s="2"/>
    </row>
    <row r="122" spans="1:10">
      <c r="A122" s="2"/>
      <c r="B122" s="164"/>
      <c r="C122" s="165" t="s">
        <v>345</v>
      </c>
      <c r="D122" s="166">
        <v>0</v>
      </c>
      <c r="E122" s="166">
        <v>0</v>
      </c>
      <c r="F122" s="168">
        <f t="shared" si="10"/>
        <v>0</v>
      </c>
      <c r="G122" s="166">
        <v>0</v>
      </c>
      <c r="H122" s="166">
        <v>0</v>
      </c>
      <c r="I122" s="167">
        <f t="shared" si="9"/>
        <v>0</v>
      </c>
      <c r="J122" s="2"/>
    </row>
    <row r="123" spans="1:10">
      <c r="A123" s="2"/>
      <c r="B123" s="164"/>
      <c r="C123" s="165" t="s">
        <v>346</v>
      </c>
      <c r="D123" s="166">
        <v>0</v>
      </c>
      <c r="E123" s="166">
        <v>0</v>
      </c>
      <c r="F123" s="168">
        <f t="shared" si="10"/>
        <v>0</v>
      </c>
      <c r="G123" s="166">
        <v>0</v>
      </c>
      <c r="H123" s="166">
        <v>0</v>
      </c>
      <c r="I123" s="167">
        <f t="shared" si="9"/>
        <v>0</v>
      </c>
      <c r="J123" s="2"/>
    </row>
    <row r="124" spans="1:10">
      <c r="A124" s="2"/>
      <c r="B124" s="164"/>
      <c r="C124" s="165" t="s">
        <v>347</v>
      </c>
      <c r="D124" s="166">
        <v>0</v>
      </c>
      <c r="E124" s="166">
        <v>0</v>
      </c>
      <c r="F124" s="168">
        <f t="shared" si="10"/>
        <v>0</v>
      </c>
      <c r="G124" s="166">
        <v>0</v>
      </c>
      <c r="H124" s="166">
        <v>0</v>
      </c>
      <c r="I124" s="167">
        <f t="shared" si="9"/>
        <v>0</v>
      </c>
      <c r="J124" s="2"/>
    </row>
    <row r="125" spans="1:10">
      <c r="A125" s="2"/>
      <c r="B125" s="164"/>
      <c r="C125" s="165" t="s">
        <v>348</v>
      </c>
      <c r="D125" s="166">
        <v>0</v>
      </c>
      <c r="E125" s="166">
        <v>0</v>
      </c>
      <c r="F125" s="168">
        <f t="shared" si="10"/>
        <v>0</v>
      </c>
      <c r="G125" s="166">
        <v>0</v>
      </c>
      <c r="H125" s="166">
        <v>0</v>
      </c>
      <c r="I125" s="167">
        <f t="shared" si="9"/>
        <v>0</v>
      </c>
      <c r="J125" s="2"/>
    </row>
    <row r="126" spans="1:10">
      <c r="A126" s="2"/>
      <c r="B126" s="356" t="s">
        <v>349</v>
      </c>
      <c r="C126" s="357"/>
      <c r="D126" s="163">
        <f>SUM(D127:D135)</f>
        <v>0</v>
      </c>
      <c r="E126" s="163">
        <f>SUM(E127:E135)</f>
        <v>0</v>
      </c>
      <c r="F126" s="163">
        <f t="shared" si="10"/>
        <v>0</v>
      </c>
      <c r="G126" s="163">
        <f>SUM(G127:G135)</f>
        <v>0</v>
      </c>
      <c r="H126" s="163">
        <f>SUM(H127:H135)</f>
        <v>0</v>
      </c>
      <c r="I126" s="162">
        <f t="shared" si="9"/>
        <v>0</v>
      </c>
      <c r="J126" s="2"/>
    </row>
    <row r="127" spans="1:10">
      <c r="A127" s="2"/>
      <c r="B127" s="164"/>
      <c r="C127" s="165" t="s">
        <v>350</v>
      </c>
      <c r="D127" s="166">
        <v>0</v>
      </c>
      <c r="E127" s="166">
        <v>0</v>
      </c>
      <c r="F127" s="168">
        <f t="shared" si="10"/>
        <v>0</v>
      </c>
      <c r="G127" s="166">
        <v>0</v>
      </c>
      <c r="H127" s="166">
        <v>0</v>
      </c>
      <c r="I127" s="167">
        <f t="shared" si="9"/>
        <v>0</v>
      </c>
      <c r="J127" s="2"/>
    </row>
    <row r="128" spans="1:10">
      <c r="A128" s="2"/>
      <c r="B128" s="164"/>
      <c r="C128" s="165" t="s">
        <v>351</v>
      </c>
      <c r="D128" s="166">
        <v>0</v>
      </c>
      <c r="E128" s="166">
        <v>0</v>
      </c>
      <c r="F128" s="168">
        <f t="shared" si="10"/>
        <v>0</v>
      </c>
      <c r="G128" s="166">
        <v>0</v>
      </c>
      <c r="H128" s="166">
        <v>0</v>
      </c>
      <c r="I128" s="167">
        <f t="shared" si="9"/>
        <v>0</v>
      </c>
      <c r="J128" s="2"/>
    </row>
    <row r="129" spans="1:10">
      <c r="A129" s="2"/>
      <c r="B129" s="164"/>
      <c r="C129" s="165" t="s">
        <v>352</v>
      </c>
      <c r="D129" s="166">
        <v>0</v>
      </c>
      <c r="E129" s="166">
        <v>0</v>
      </c>
      <c r="F129" s="168">
        <f t="shared" si="10"/>
        <v>0</v>
      </c>
      <c r="G129" s="166">
        <v>0</v>
      </c>
      <c r="H129" s="166">
        <v>0</v>
      </c>
      <c r="I129" s="167">
        <f t="shared" si="9"/>
        <v>0</v>
      </c>
      <c r="J129" s="2"/>
    </row>
    <row r="130" spans="1:10">
      <c r="A130" s="2"/>
      <c r="B130" s="164"/>
      <c r="C130" s="165" t="s">
        <v>353</v>
      </c>
      <c r="D130" s="166">
        <v>0</v>
      </c>
      <c r="E130" s="166">
        <v>0</v>
      </c>
      <c r="F130" s="168">
        <f t="shared" si="10"/>
        <v>0</v>
      </c>
      <c r="G130" s="166">
        <v>0</v>
      </c>
      <c r="H130" s="166">
        <v>0</v>
      </c>
      <c r="I130" s="167">
        <f t="shared" si="9"/>
        <v>0</v>
      </c>
      <c r="J130" s="2"/>
    </row>
    <row r="131" spans="1:10">
      <c r="A131" s="2"/>
      <c r="B131" s="164"/>
      <c r="C131" s="165" t="s">
        <v>354</v>
      </c>
      <c r="D131" s="166">
        <v>0</v>
      </c>
      <c r="E131" s="166">
        <v>0</v>
      </c>
      <c r="F131" s="168">
        <f t="shared" si="10"/>
        <v>0</v>
      </c>
      <c r="G131" s="166">
        <v>0</v>
      </c>
      <c r="H131" s="166">
        <v>0</v>
      </c>
      <c r="I131" s="167">
        <f t="shared" si="9"/>
        <v>0</v>
      </c>
      <c r="J131" s="2"/>
    </row>
    <row r="132" spans="1:10">
      <c r="A132" s="2"/>
      <c r="B132" s="164"/>
      <c r="C132" s="165" t="s">
        <v>355</v>
      </c>
      <c r="D132" s="166">
        <v>0</v>
      </c>
      <c r="E132" s="166">
        <v>0</v>
      </c>
      <c r="F132" s="168">
        <f t="shared" si="10"/>
        <v>0</v>
      </c>
      <c r="G132" s="166">
        <v>0</v>
      </c>
      <c r="H132" s="166">
        <v>0</v>
      </c>
      <c r="I132" s="167">
        <f t="shared" si="9"/>
        <v>0</v>
      </c>
      <c r="J132" s="2"/>
    </row>
    <row r="133" spans="1:10">
      <c r="A133" s="2"/>
      <c r="B133" s="164"/>
      <c r="C133" s="165" t="s">
        <v>356</v>
      </c>
      <c r="D133" s="166">
        <v>0</v>
      </c>
      <c r="E133" s="166">
        <v>0</v>
      </c>
      <c r="F133" s="168">
        <f t="shared" si="10"/>
        <v>0</v>
      </c>
      <c r="G133" s="166">
        <v>0</v>
      </c>
      <c r="H133" s="166">
        <v>0</v>
      </c>
      <c r="I133" s="167">
        <f t="shared" si="9"/>
        <v>0</v>
      </c>
      <c r="J133" s="2"/>
    </row>
    <row r="134" spans="1:10">
      <c r="A134" s="2"/>
      <c r="B134" s="164"/>
      <c r="C134" s="165" t="s">
        <v>357</v>
      </c>
      <c r="D134" s="166">
        <v>0</v>
      </c>
      <c r="E134" s="166">
        <v>0</v>
      </c>
      <c r="F134" s="168">
        <f t="shared" si="10"/>
        <v>0</v>
      </c>
      <c r="G134" s="166">
        <v>0</v>
      </c>
      <c r="H134" s="166">
        <v>0</v>
      </c>
      <c r="I134" s="167">
        <f t="shared" si="9"/>
        <v>0</v>
      </c>
      <c r="J134" s="2"/>
    </row>
    <row r="135" spans="1:10">
      <c r="A135" s="2"/>
      <c r="B135" s="164"/>
      <c r="C135" s="165" t="s">
        <v>358</v>
      </c>
      <c r="D135" s="166">
        <v>0</v>
      </c>
      <c r="E135" s="166">
        <v>0</v>
      </c>
      <c r="F135" s="168">
        <f t="shared" si="10"/>
        <v>0</v>
      </c>
      <c r="G135" s="166">
        <v>0</v>
      </c>
      <c r="H135" s="166">
        <v>0</v>
      </c>
      <c r="I135" s="167">
        <f t="shared" si="9"/>
        <v>0</v>
      </c>
      <c r="J135" s="2"/>
    </row>
    <row r="136" spans="1:10">
      <c r="A136" s="2"/>
      <c r="B136" s="356" t="s">
        <v>359</v>
      </c>
      <c r="C136" s="357"/>
      <c r="D136" s="163">
        <f>SUM(D137:D139)</f>
        <v>0</v>
      </c>
      <c r="E136" s="163">
        <f>SUM(E137:E139)</f>
        <v>0</v>
      </c>
      <c r="F136" s="163">
        <f t="shared" si="10"/>
        <v>0</v>
      </c>
      <c r="G136" s="163">
        <f>SUM(G137:G140)</f>
        <v>0</v>
      </c>
      <c r="H136" s="163">
        <f>SUM(H137:H140)</f>
        <v>0</v>
      </c>
      <c r="I136" s="162">
        <f t="shared" si="9"/>
        <v>0</v>
      </c>
      <c r="J136" s="2"/>
    </row>
    <row r="137" spans="1:10">
      <c r="A137" s="2"/>
      <c r="B137" s="164"/>
      <c r="C137" s="165" t="s">
        <v>360</v>
      </c>
      <c r="D137" s="166">
        <v>0</v>
      </c>
      <c r="E137" s="166">
        <v>0</v>
      </c>
      <c r="F137" s="168">
        <f t="shared" si="10"/>
        <v>0</v>
      </c>
      <c r="G137" s="166">
        <v>0</v>
      </c>
      <c r="H137" s="166">
        <v>0</v>
      </c>
      <c r="I137" s="167">
        <f t="shared" si="9"/>
        <v>0</v>
      </c>
      <c r="J137" s="2"/>
    </row>
    <row r="138" spans="1:10">
      <c r="A138" s="2"/>
      <c r="B138" s="164"/>
      <c r="C138" s="165" t="s">
        <v>361</v>
      </c>
      <c r="D138" s="166">
        <v>0</v>
      </c>
      <c r="E138" s="166">
        <v>0</v>
      </c>
      <c r="F138" s="168">
        <f t="shared" si="10"/>
        <v>0</v>
      </c>
      <c r="G138" s="166">
        <v>0</v>
      </c>
      <c r="H138" s="166">
        <v>0</v>
      </c>
      <c r="I138" s="167">
        <f t="shared" si="9"/>
        <v>0</v>
      </c>
      <c r="J138" s="2"/>
    </row>
    <row r="139" spans="1:10">
      <c r="A139" s="2"/>
      <c r="B139" s="164"/>
      <c r="C139" s="165" t="s">
        <v>362</v>
      </c>
      <c r="D139" s="166">
        <v>0</v>
      </c>
      <c r="E139" s="166">
        <v>0</v>
      </c>
      <c r="F139" s="168">
        <f t="shared" si="10"/>
        <v>0</v>
      </c>
      <c r="G139" s="166">
        <v>0</v>
      </c>
      <c r="H139" s="166">
        <v>0</v>
      </c>
      <c r="I139" s="167">
        <f t="shared" si="9"/>
        <v>0</v>
      </c>
      <c r="J139" s="2"/>
    </row>
    <row r="140" spans="1:10">
      <c r="A140" s="2"/>
      <c r="B140" s="356" t="s">
        <v>363</v>
      </c>
      <c r="C140" s="357"/>
      <c r="D140" s="163">
        <f>SUM(D141:D148)</f>
        <v>0</v>
      </c>
      <c r="E140" s="163">
        <f>SUM(E141:E148)</f>
        <v>0</v>
      </c>
      <c r="F140" s="163">
        <f t="shared" si="10"/>
        <v>0</v>
      </c>
      <c r="G140" s="163">
        <f>SUM(G141:G148)</f>
        <v>0</v>
      </c>
      <c r="H140" s="163">
        <f>SUM(H141:H148)</f>
        <v>0</v>
      </c>
      <c r="I140" s="162">
        <f t="shared" si="9"/>
        <v>0</v>
      </c>
      <c r="J140" s="2"/>
    </row>
    <row r="141" spans="1:10">
      <c r="A141" s="2"/>
      <c r="B141" s="164"/>
      <c r="C141" s="165" t="s">
        <v>364</v>
      </c>
      <c r="D141" s="166">
        <v>0</v>
      </c>
      <c r="E141" s="166">
        <v>0</v>
      </c>
      <c r="F141" s="168">
        <f t="shared" si="10"/>
        <v>0</v>
      </c>
      <c r="G141" s="166">
        <v>0</v>
      </c>
      <c r="H141" s="166">
        <v>0</v>
      </c>
      <c r="I141" s="167">
        <f t="shared" si="9"/>
        <v>0</v>
      </c>
      <c r="J141" s="2"/>
    </row>
    <row r="142" spans="1:10">
      <c r="A142" s="2"/>
      <c r="B142" s="164"/>
      <c r="C142" s="165" t="s">
        <v>365</v>
      </c>
      <c r="D142" s="166">
        <v>0</v>
      </c>
      <c r="E142" s="166">
        <v>0</v>
      </c>
      <c r="F142" s="168">
        <f t="shared" si="10"/>
        <v>0</v>
      </c>
      <c r="G142" s="166">
        <v>0</v>
      </c>
      <c r="H142" s="166">
        <v>0</v>
      </c>
      <c r="I142" s="167">
        <f t="shared" si="9"/>
        <v>0</v>
      </c>
      <c r="J142" s="2"/>
    </row>
    <row r="143" spans="1:10">
      <c r="A143" s="2"/>
      <c r="B143" s="164"/>
      <c r="C143" s="165" t="s">
        <v>366</v>
      </c>
      <c r="D143" s="166">
        <v>0</v>
      </c>
      <c r="E143" s="166">
        <v>0</v>
      </c>
      <c r="F143" s="168">
        <f t="shared" si="10"/>
        <v>0</v>
      </c>
      <c r="G143" s="166">
        <v>0</v>
      </c>
      <c r="H143" s="166">
        <v>0</v>
      </c>
      <c r="I143" s="167">
        <f t="shared" ref="I143:I144" si="11">F143-G143</f>
        <v>0</v>
      </c>
      <c r="J143" s="2"/>
    </row>
    <row r="144" spans="1:10">
      <c r="A144" s="2"/>
      <c r="B144" s="170"/>
      <c r="C144" s="171" t="s">
        <v>367</v>
      </c>
      <c r="D144" s="172">
        <v>0</v>
      </c>
      <c r="E144" s="172">
        <v>0</v>
      </c>
      <c r="F144" s="173">
        <f t="shared" si="10"/>
        <v>0</v>
      </c>
      <c r="G144" s="172">
        <v>0</v>
      </c>
      <c r="H144" s="172">
        <v>0</v>
      </c>
      <c r="I144" s="174">
        <f t="shared" si="11"/>
        <v>0</v>
      </c>
      <c r="J144" s="2"/>
    </row>
    <row r="145" spans="1:10">
      <c r="A145" s="2"/>
      <c r="B145" s="175"/>
      <c r="C145" s="176" t="s">
        <v>368</v>
      </c>
      <c r="D145" s="177">
        <v>0</v>
      </c>
      <c r="E145" s="166">
        <v>0</v>
      </c>
      <c r="F145" s="178">
        <f t="shared" si="10"/>
        <v>0</v>
      </c>
      <c r="G145" s="177">
        <v>0</v>
      </c>
      <c r="H145" s="177">
        <v>0</v>
      </c>
      <c r="I145" s="179">
        <f>F145-G145</f>
        <v>0</v>
      </c>
      <c r="J145" s="2"/>
    </row>
    <row r="146" spans="1:10">
      <c r="A146" s="2"/>
      <c r="B146" s="164"/>
      <c r="C146" s="165" t="s">
        <v>369</v>
      </c>
      <c r="D146" s="166">
        <v>0</v>
      </c>
      <c r="E146" s="166"/>
      <c r="F146" s="168">
        <f t="shared" si="10"/>
        <v>0</v>
      </c>
      <c r="G146" s="166">
        <v>0</v>
      </c>
      <c r="H146" s="166">
        <v>0</v>
      </c>
      <c r="I146" s="167">
        <f>F146-G146</f>
        <v>0</v>
      </c>
      <c r="J146" s="2"/>
    </row>
    <row r="147" spans="1:10">
      <c r="A147" s="2"/>
      <c r="B147" s="164"/>
      <c r="C147" s="165" t="s">
        <v>370</v>
      </c>
      <c r="D147" s="166">
        <v>0</v>
      </c>
      <c r="E147" s="166">
        <v>0</v>
      </c>
      <c r="F147" s="168">
        <f t="shared" si="10"/>
        <v>0</v>
      </c>
      <c r="G147" s="166">
        <v>0</v>
      </c>
      <c r="H147" s="166">
        <v>0</v>
      </c>
      <c r="I147" s="167">
        <f t="shared" ref="I147:I148" si="12">F147-G147</f>
        <v>0</v>
      </c>
      <c r="J147" s="2"/>
    </row>
    <row r="148" spans="1:10">
      <c r="A148" s="2"/>
      <c r="B148" s="164"/>
      <c r="C148" s="165" t="s">
        <v>371</v>
      </c>
      <c r="D148" s="166">
        <v>0</v>
      </c>
      <c r="E148" s="166">
        <v>0</v>
      </c>
      <c r="F148" s="168">
        <f t="shared" si="10"/>
        <v>0</v>
      </c>
      <c r="G148" s="166">
        <v>0</v>
      </c>
      <c r="H148" s="166">
        <v>0</v>
      </c>
      <c r="I148" s="167">
        <f t="shared" si="12"/>
        <v>0</v>
      </c>
      <c r="J148" s="2"/>
    </row>
    <row r="149" spans="1:10">
      <c r="A149" s="2"/>
      <c r="B149" s="356" t="s">
        <v>372</v>
      </c>
      <c r="C149" s="357"/>
      <c r="D149" s="163">
        <f>SUM(D150:D152)</f>
        <v>0</v>
      </c>
      <c r="E149" s="163">
        <f>SUM(E150:E152)</f>
        <v>0</v>
      </c>
      <c r="F149" s="163">
        <f t="shared" si="10"/>
        <v>0</v>
      </c>
      <c r="G149" s="163">
        <f>SUM(G150:G152)</f>
        <v>0</v>
      </c>
      <c r="H149" s="163">
        <f>SUM(H150:H152)</f>
        <v>0</v>
      </c>
      <c r="I149" s="162">
        <f>F149-G149</f>
        <v>0</v>
      </c>
      <c r="J149" s="2"/>
    </row>
    <row r="150" spans="1:10">
      <c r="A150" s="2"/>
      <c r="B150" s="164"/>
      <c r="C150" s="165" t="s">
        <v>373</v>
      </c>
      <c r="D150" s="166">
        <v>0</v>
      </c>
      <c r="E150" s="166">
        <v>0</v>
      </c>
      <c r="F150" s="168">
        <f t="shared" si="10"/>
        <v>0</v>
      </c>
      <c r="G150" s="166">
        <v>0</v>
      </c>
      <c r="H150" s="166">
        <v>0</v>
      </c>
      <c r="I150" s="167">
        <f>F150-G150</f>
        <v>0</v>
      </c>
      <c r="J150" s="2"/>
    </row>
    <row r="151" spans="1:10">
      <c r="A151" s="2"/>
      <c r="B151" s="164"/>
      <c r="C151" s="165" t="s">
        <v>374</v>
      </c>
      <c r="D151" s="166">
        <v>0</v>
      </c>
      <c r="E151" s="166">
        <v>0</v>
      </c>
      <c r="F151" s="168">
        <f t="shared" si="10"/>
        <v>0</v>
      </c>
      <c r="G151" s="166">
        <v>0</v>
      </c>
      <c r="H151" s="166">
        <v>0</v>
      </c>
      <c r="I151" s="167">
        <f t="shared" ref="I151:I152" si="13">F151-G151</f>
        <v>0</v>
      </c>
      <c r="J151" s="2"/>
    </row>
    <row r="152" spans="1:10">
      <c r="A152" s="2"/>
      <c r="B152" s="164"/>
      <c r="C152" s="165" t="s">
        <v>375</v>
      </c>
      <c r="D152" s="166">
        <v>0</v>
      </c>
      <c r="E152" s="166">
        <v>0</v>
      </c>
      <c r="F152" s="168">
        <f t="shared" ref="F152:F160" si="14">D152+E152</f>
        <v>0</v>
      </c>
      <c r="G152" s="166">
        <v>0</v>
      </c>
      <c r="H152" s="166">
        <v>0</v>
      </c>
      <c r="I152" s="167">
        <f t="shared" si="13"/>
        <v>0</v>
      </c>
      <c r="J152" s="2"/>
    </row>
    <row r="153" spans="1:10">
      <c r="A153" s="2"/>
      <c r="B153" s="356" t="s">
        <v>376</v>
      </c>
      <c r="C153" s="357"/>
      <c r="D153" s="163">
        <f>SUM(D154:D160)</f>
        <v>0</v>
      </c>
      <c r="E153" s="163">
        <f>SUM(E154:E160)</f>
        <v>215629.79</v>
      </c>
      <c r="F153" s="163">
        <f t="shared" si="14"/>
        <v>215629.79</v>
      </c>
      <c r="G153" s="162">
        <f>SUM(G154:G160)</f>
        <v>215629.79</v>
      </c>
      <c r="H153" s="162">
        <f>SUM(H154:H160)</f>
        <v>215629.79</v>
      </c>
      <c r="I153" s="162">
        <f>F153-G153</f>
        <v>0</v>
      </c>
      <c r="J153" s="2"/>
    </row>
    <row r="154" spans="1:10">
      <c r="A154" s="2"/>
      <c r="B154" s="164"/>
      <c r="C154" s="165" t="s">
        <v>377</v>
      </c>
      <c r="D154" s="166">
        <v>0</v>
      </c>
      <c r="E154" s="166">
        <v>0</v>
      </c>
      <c r="F154" s="168">
        <f t="shared" si="14"/>
        <v>0</v>
      </c>
      <c r="G154" s="166">
        <v>0</v>
      </c>
      <c r="H154" s="166">
        <v>0</v>
      </c>
      <c r="I154" s="167">
        <f>+F154-G154</f>
        <v>0</v>
      </c>
      <c r="J154" s="2"/>
    </row>
    <row r="155" spans="1:10">
      <c r="A155" s="2"/>
      <c r="B155" s="164"/>
      <c r="C155" s="165" t="s">
        <v>378</v>
      </c>
      <c r="D155" s="166">
        <v>0</v>
      </c>
      <c r="E155" s="166">
        <v>0</v>
      </c>
      <c r="F155" s="168">
        <f t="shared" si="14"/>
        <v>0</v>
      </c>
      <c r="G155" s="166">
        <v>0</v>
      </c>
      <c r="H155" s="166">
        <v>0</v>
      </c>
      <c r="I155" s="167">
        <f t="shared" ref="I155:I160" si="15">+F155-G155</f>
        <v>0</v>
      </c>
      <c r="J155" s="2"/>
    </row>
    <row r="156" spans="1:10">
      <c r="A156" s="2"/>
      <c r="B156" s="164"/>
      <c r="C156" s="165" t="s">
        <v>379</v>
      </c>
      <c r="D156" s="166">
        <v>0</v>
      </c>
      <c r="E156" s="166">
        <v>0</v>
      </c>
      <c r="F156" s="168">
        <f t="shared" si="14"/>
        <v>0</v>
      </c>
      <c r="G156" s="166">
        <v>0</v>
      </c>
      <c r="H156" s="166">
        <v>0</v>
      </c>
      <c r="I156" s="167">
        <f t="shared" si="15"/>
        <v>0</v>
      </c>
      <c r="J156" s="2"/>
    </row>
    <row r="157" spans="1:10">
      <c r="A157" s="2"/>
      <c r="B157" s="164"/>
      <c r="C157" s="165" t="s">
        <v>380</v>
      </c>
      <c r="D157" s="166">
        <v>0</v>
      </c>
      <c r="E157" s="166">
        <v>0</v>
      </c>
      <c r="F157" s="168">
        <f t="shared" si="14"/>
        <v>0</v>
      </c>
      <c r="G157" s="166">
        <v>0</v>
      </c>
      <c r="H157" s="166">
        <v>0</v>
      </c>
      <c r="I157" s="167">
        <f t="shared" si="15"/>
        <v>0</v>
      </c>
      <c r="J157" s="2"/>
    </row>
    <row r="158" spans="1:10">
      <c r="A158" s="2"/>
      <c r="B158" s="164"/>
      <c r="C158" s="165" t="s">
        <v>381</v>
      </c>
      <c r="D158" s="166">
        <v>0</v>
      </c>
      <c r="E158" s="166">
        <v>0</v>
      </c>
      <c r="F158" s="168">
        <f t="shared" si="14"/>
        <v>0</v>
      </c>
      <c r="G158" s="166">
        <v>0</v>
      </c>
      <c r="H158" s="166">
        <v>0</v>
      </c>
      <c r="I158" s="167">
        <f t="shared" si="15"/>
        <v>0</v>
      </c>
      <c r="J158" s="2"/>
    </row>
    <row r="159" spans="1:10">
      <c r="A159" s="2"/>
      <c r="B159" s="164"/>
      <c r="C159" s="165" t="s">
        <v>382</v>
      </c>
      <c r="D159" s="166">
        <v>0</v>
      </c>
      <c r="E159" s="166">
        <v>0</v>
      </c>
      <c r="F159" s="168">
        <f t="shared" si="14"/>
        <v>0</v>
      </c>
      <c r="G159" s="166">
        <v>0</v>
      </c>
      <c r="H159" s="166">
        <v>0</v>
      </c>
      <c r="I159" s="167">
        <f t="shared" si="15"/>
        <v>0</v>
      </c>
      <c r="J159" s="2"/>
    </row>
    <row r="160" spans="1:10">
      <c r="A160" s="2"/>
      <c r="B160" s="164"/>
      <c r="C160" s="165" t="s">
        <v>383</v>
      </c>
      <c r="D160" s="166">
        <v>0</v>
      </c>
      <c r="E160" s="166">
        <v>215629.79</v>
      </c>
      <c r="F160" s="168">
        <f t="shared" si="14"/>
        <v>215629.79</v>
      </c>
      <c r="G160" s="166">
        <v>215629.79</v>
      </c>
      <c r="H160" s="166">
        <v>215629.79</v>
      </c>
      <c r="I160" s="167">
        <f t="shared" si="15"/>
        <v>0</v>
      </c>
      <c r="J160" s="2"/>
    </row>
    <row r="161" spans="1:10">
      <c r="A161" s="2"/>
      <c r="B161" s="164"/>
      <c r="C161" s="165"/>
      <c r="D161" s="168"/>
      <c r="E161" s="168"/>
      <c r="F161" s="168"/>
      <c r="G161" s="166"/>
      <c r="H161" s="166"/>
      <c r="I161" s="167"/>
      <c r="J161" s="2"/>
    </row>
    <row r="162" spans="1:10">
      <c r="A162" s="2"/>
      <c r="B162" s="349" t="s">
        <v>385</v>
      </c>
      <c r="C162" s="350"/>
      <c r="D162" s="162">
        <f>D10+D87</f>
        <v>24154149</v>
      </c>
      <c r="E162" s="162">
        <f>E10+E87</f>
        <v>79955.790000000037</v>
      </c>
      <c r="F162" s="162">
        <f>D162+E162</f>
        <v>24234104.789999999</v>
      </c>
      <c r="G162" s="162">
        <f>G10+G87</f>
        <v>9688495.5699999984</v>
      </c>
      <c r="H162" s="162">
        <f>H10</f>
        <v>9688495.5699999984</v>
      </c>
      <c r="I162" s="162">
        <f>F162-G162</f>
        <v>14545609.220000001</v>
      </c>
      <c r="J162" s="2"/>
    </row>
    <row r="163" spans="1:10">
      <c r="A163" s="2"/>
      <c r="B163" s="170"/>
      <c r="C163" s="171"/>
      <c r="D163" s="185"/>
      <c r="E163" s="185"/>
      <c r="F163" s="185"/>
      <c r="G163" s="174"/>
      <c r="H163" s="174"/>
      <c r="I163" s="174"/>
      <c r="J163" s="2"/>
    </row>
    <row r="164" spans="1:10">
      <c r="A164" s="2"/>
      <c r="B164" s="40" t="s">
        <v>119</v>
      </c>
      <c r="C164" s="180"/>
      <c r="D164" s="181"/>
      <c r="E164" s="181"/>
      <c r="F164" s="181"/>
      <c r="G164" s="186"/>
      <c r="H164" s="181"/>
      <c r="I164" s="186"/>
      <c r="J164" s="2"/>
    </row>
    <row r="165" spans="1:10">
      <c r="A165" s="2"/>
      <c r="B165" s="180"/>
      <c r="C165" s="180"/>
      <c r="D165" s="182"/>
      <c r="E165" s="181"/>
      <c r="F165" s="181"/>
      <c r="G165" s="181"/>
      <c r="H165" s="181"/>
      <c r="I165" s="186"/>
      <c r="J165" s="2"/>
    </row>
    <row r="166" spans="1:10">
      <c r="A166" s="2"/>
      <c r="B166" s="180"/>
      <c r="C166" s="180"/>
      <c r="D166" s="181"/>
      <c r="E166" s="181"/>
      <c r="F166" s="181"/>
      <c r="G166" s="181"/>
      <c r="H166" s="182"/>
      <c r="I166" s="186"/>
      <c r="J166" s="2"/>
    </row>
    <row r="167" spans="1:10">
      <c r="A167" s="2"/>
      <c r="B167" s="180"/>
      <c r="C167" s="180"/>
      <c r="D167" s="181"/>
      <c r="E167" s="181"/>
      <c r="F167" s="182"/>
      <c r="G167" s="181"/>
      <c r="H167" s="181"/>
      <c r="I167" s="186"/>
      <c r="J167" s="2"/>
    </row>
    <row r="168" spans="1:10">
      <c r="A168" s="2"/>
      <c r="B168" s="180"/>
      <c r="C168" s="180"/>
      <c r="D168" s="181"/>
      <c r="E168" s="182"/>
      <c r="F168" s="181"/>
      <c r="G168" s="181"/>
      <c r="H168" s="181"/>
      <c r="I168" s="186"/>
      <c r="J168" s="2"/>
    </row>
    <row r="169" spans="1:10">
      <c r="A169" s="2"/>
      <c r="B169" s="180"/>
      <c r="C169" s="180"/>
      <c r="D169" s="181"/>
      <c r="E169" s="181"/>
      <c r="F169" s="182"/>
      <c r="G169" s="181"/>
      <c r="H169" s="181"/>
      <c r="I169" s="186"/>
      <c r="J169" s="2"/>
    </row>
    <row r="170" spans="1:10">
      <c r="A170" s="2"/>
      <c r="B170" s="180"/>
      <c r="C170" s="180"/>
      <c r="D170" s="181"/>
      <c r="E170" s="182"/>
      <c r="F170" s="181"/>
      <c r="G170" s="181"/>
      <c r="H170" s="181"/>
      <c r="I170" s="186"/>
      <c r="J170" s="2"/>
    </row>
    <row r="171" spans="1:10">
      <c r="A171" s="2"/>
      <c r="B171" s="180"/>
      <c r="C171" s="180"/>
      <c r="D171" s="181"/>
      <c r="E171" s="181"/>
      <c r="F171" s="181"/>
      <c r="G171" s="181"/>
      <c r="H171" s="181"/>
      <c r="I171" s="186"/>
      <c r="J171" s="2"/>
    </row>
    <row r="172" spans="1:10" ht="20.25" customHeight="1">
      <c r="A172" s="2"/>
      <c r="B172" s="180"/>
      <c r="C172" s="248" t="s">
        <v>469</v>
      </c>
      <c r="D172" s="351" t="s">
        <v>468</v>
      </c>
      <c r="E172" s="351"/>
      <c r="F172" s="187"/>
      <c r="G172" s="187"/>
      <c r="H172" s="352" t="s">
        <v>472</v>
      </c>
      <c r="I172" s="352"/>
      <c r="J172" s="2"/>
    </row>
    <row r="173" spans="1:10">
      <c r="A173" s="2"/>
      <c r="B173" s="180"/>
      <c r="C173" s="187" t="s">
        <v>120</v>
      </c>
      <c r="D173" s="353" t="s">
        <v>458</v>
      </c>
      <c r="E173" s="353"/>
      <c r="F173" s="187"/>
      <c r="G173" s="187"/>
      <c r="H173" s="354" t="s">
        <v>227</v>
      </c>
      <c r="I173" s="355"/>
      <c r="J173" s="2"/>
    </row>
    <row r="174" spans="1:10">
      <c r="A174" s="2"/>
      <c r="B174" s="180"/>
      <c r="C174" s="187" t="s">
        <v>457</v>
      </c>
      <c r="D174" s="187"/>
      <c r="E174" s="187"/>
      <c r="F174" s="187"/>
      <c r="G174" s="187"/>
      <c r="H174" s="181"/>
      <c r="I174" s="186"/>
      <c r="J174" s="2"/>
    </row>
  </sheetData>
  <mergeCells count="35">
    <mergeCell ref="B1:I1"/>
    <mergeCell ref="B2:I2"/>
    <mergeCell ref="B3:I3"/>
    <mergeCell ref="B4:I4"/>
    <mergeCell ref="B5:I5"/>
    <mergeCell ref="B6:I6"/>
    <mergeCell ref="B63:C63"/>
    <mergeCell ref="B7:I7"/>
    <mergeCell ref="B8:C9"/>
    <mergeCell ref="D8:H8"/>
    <mergeCell ref="I8:I9"/>
    <mergeCell ref="B10:C10"/>
    <mergeCell ref="B11:C11"/>
    <mergeCell ref="B19:C19"/>
    <mergeCell ref="B29:C29"/>
    <mergeCell ref="B39:C39"/>
    <mergeCell ref="B49:C49"/>
    <mergeCell ref="B59:C59"/>
    <mergeCell ref="B153:C153"/>
    <mergeCell ref="B72:C72"/>
    <mergeCell ref="B76:C76"/>
    <mergeCell ref="B87:C87"/>
    <mergeCell ref="B88:C88"/>
    <mergeCell ref="B96:C96"/>
    <mergeCell ref="B106:C106"/>
    <mergeCell ref="B116:C116"/>
    <mergeCell ref="B126:C126"/>
    <mergeCell ref="B136:C136"/>
    <mergeCell ref="B140:C140"/>
    <mergeCell ref="B149:C149"/>
    <mergeCell ref="B162:C162"/>
    <mergeCell ref="D172:E172"/>
    <mergeCell ref="H172:I172"/>
    <mergeCell ref="D173:E173"/>
    <mergeCell ref="H173:I173"/>
  </mergeCells>
  <pageMargins left="0.70866141732283472" right="0.70866141732283472" top="0.74803149606299213" bottom="0.74803149606299213" header="0.31496062992125984" footer="0.31496062992125984"/>
  <pageSetup scale="68" orientation="portrait" r:id="rId1"/>
  <rowBreaks count="2" manualBreakCount="2">
    <brk id="62" min="1" max="8" man="1"/>
    <brk id="115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EB18-9821-4071-A697-E477A63622F5}">
  <sheetPr>
    <tabColor theme="4"/>
  </sheetPr>
  <dimension ref="A1:J42"/>
  <sheetViews>
    <sheetView topLeftCell="B1" zoomScale="130" zoomScaleNormal="130" zoomScaleSheetLayoutView="130" workbookViewId="0">
      <selection activeCell="B3" sqref="B3:I3"/>
    </sheetView>
  </sheetViews>
  <sheetFormatPr baseColWidth="10" defaultRowHeight="15"/>
  <cols>
    <col min="1" max="2" width="2.7109375" customWidth="1"/>
    <col min="3" max="3" width="35.7109375" customWidth="1"/>
    <col min="10" max="10" width="2.7109375" customWidth="1"/>
  </cols>
  <sheetData>
    <row r="1" spans="1:10">
      <c r="A1" s="1"/>
      <c r="B1" s="362" t="s">
        <v>386</v>
      </c>
      <c r="C1" s="362"/>
      <c r="D1" s="362"/>
      <c r="E1" s="362"/>
      <c r="F1" s="362"/>
      <c r="G1" s="362"/>
      <c r="H1" s="362"/>
      <c r="I1" s="362"/>
      <c r="J1" s="1"/>
    </row>
    <row r="2" spans="1:10">
      <c r="A2" s="1"/>
      <c r="B2" s="363" t="s">
        <v>387</v>
      </c>
      <c r="C2" s="363"/>
      <c r="D2" s="363"/>
      <c r="E2" s="363"/>
      <c r="F2" s="363"/>
      <c r="G2" s="363"/>
      <c r="H2" s="363"/>
      <c r="I2" s="363"/>
      <c r="J2" s="1"/>
    </row>
    <row r="3" spans="1:10">
      <c r="A3" s="2"/>
      <c r="B3" s="373" t="s">
        <v>1</v>
      </c>
      <c r="C3" s="374"/>
      <c r="D3" s="374"/>
      <c r="E3" s="374"/>
      <c r="F3" s="374"/>
      <c r="G3" s="374"/>
      <c r="H3" s="374"/>
      <c r="I3" s="375"/>
      <c r="J3" s="2"/>
    </row>
    <row r="4" spans="1:10">
      <c r="A4" s="2"/>
      <c r="B4" s="279" t="s">
        <v>302</v>
      </c>
      <c r="C4" s="280"/>
      <c r="D4" s="280"/>
      <c r="E4" s="280"/>
      <c r="F4" s="280"/>
      <c r="G4" s="280"/>
      <c r="H4" s="280"/>
      <c r="I4" s="281"/>
      <c r="J4" s="2"/>
    </row>
    <row r="5" spans="1:10">
      <c r="A5" s="2"/>
      <c r="B5" s="279" t="s">
        <v>388</v>
      </c>
      <c r="C5" s="280"/>
      <c r="D5" s="280"/>
      <c r="E5" s="280"/>
      <c r="F5" s="280"/>
      <c r="G5" s="280"/>
      <c r="H5" s="280"/>
      <c r="I5" s="281"/>
      <c r="J5" s="2"/>
    </row>
    <row r="6" spans="1:10">
      <c r="A6" s="2"/>
      <c r="B6" s="370" t="s">
        <v>484</v>
      </c>
      <c r="C6" s="371"/>
      <c r="D6" s="371"/>
      <c r="E6" s="371"/>
      <c r="F6" s="371"/>
      <c r="G6" s="371"/>
      <c r="H6" s="371"/>
      <c r="I6" s="372"/>
      <c r="J6" s="2"/>
    </row>
    <row r="7" spans="1:10">
      <c r="A7" s="2"/>
      <c r="B7" s="282" t="s">
        <v>3</v>
      </c>
      <c r="C7" s="283"/>
      <c r="D7" s="283"/>
      <c r="E7" s="283"/>
      <c r="F7" s="283"/>
      <c r="G7" s="283"/>
      <c r="H7" s="283"/>
      <c r="I7" s="284"/>
      <c r="J7" s="2"/>
    </row>
    <row r="8" spans="1:10">
      <c r="A8" s="2"/>
      <c r="B8" s="378" t="s">
        <v>389</v>
      </c>
      <c r="C8" s="378"/>
      <c r="D8" s="303" t="s">
        <v>304</v>
      </c>
      <c r="E8" s="303"/>
      <c r="F8" s="303"/>
      <c r="G8" s="303"/>
      <c r="H8" s="303"/>
      <c r="I8" s="303" t="s">
        <v>305</v>
      </c>
      <c r="J8" s="2"/>
    </row>
    <row r="9" spans="1:10" ht="16.5">
      <c r="A9" s="2"/>
      <c r="B9" s="378"/>
      <c r="C9" s="378"/>
      <c r="D9" s="42" t="s">
        <v>306</v>
      </c>
      <c r="E9" s="42" t="s">
        <v>234</v>
      </c>
      <c r="F9" s="42" t="s">
        <v>235</v>
      </c>
      <c r="G9" s="42" t="s">
        <v>189</v>
      </c>
      <c r="H9" s="42" t="s">
        <v>205</v>
      </c>
      <c r="I9" s="303"/>
      <c r="J9" s="2"/>
    </row>
    <row r="10" spans="1:10">
      <c r="A10" s="2"/>
      <c r="B10" s="379"/>
      <c r="C10" s="380"/>
      <c r="D10" s="189"/>
      <c r="E10" s="189"/>
      <c r="F10" s="189"/>
      <c r="G10" s="189"/>
      <c r="H10" s="189"/>
      <c r="I10" s="189"/>
      <c r="J10" s="2"/>
    </row>
    <row r="11" spans="1:10">
      <c r="A11" s="2"/>
      <c r="B11" s="377" t="s">
        <v>390</v>
      </c>
      <c r="C11" s="311"/>
      <c r="D11" s="200">
        <f>SUM(D13:D20)</f>
        <v>24154149</v>
      </c>
      <c r="E11" s="130">
        <f>SUM(E13:E20)</f>
        <v>79955.790000000037</v>
      </c>
      <c r="F11" s="130">
        <f>SUM(F13:F20)</f>
        <v>24234104.789999999</v>
      </c>
      <c r="G11" s="130">
        <f>SUM(G13:G20)</f>
        <v>9688495.5699999984</v>
      </c>
      <c r="H11" s="130">
        <f>SUM(H13:H20)</f>
        <v>9688495.5699999984</v>
      </c>
      <c r="I11" s="130">
        <f>F11-G11</f>
        <v>14545609.220000001</v>
      </c>
      <c r="J11" s="135"/>
    </row>
    <row r="12" spans="1:10">
      <c r="A12" s="2"/>
      <c r="B12" s="377"/>
      <c r="C12" s="311"/>
      <c r="D12" s="130"/>
      <c r="E12" s="130"/>
      <c r="F12" s="130"/>
      <c r="G12" s="130"/>
      <c r="H12" s="130"/>
      <c r="I12" s="130"/>
      <c r="J12" s="135"/>
    </row>
    <row r="13" spans="1:10">
      <c r="A13" s="2"/>
      <c r="B13" s="190"/>
      <c r="C13" s="95" t="s">
        <v>391</v>
      </c>
      <c r="D13" s="192">
        <v>24154149</v>
      </c>
      <c r="E13" s="192">
        <v>79955.790000000037</v>
      </c>
      <c r="F13" s="130">
        <f t="shared" ref="F13:F22" si="0">D13+E13</f>
        <v>24234104.789999999</v>
      </c>
      <c r="G13" s="97">
        <v>9688495.5699999984</v>
      </c>
      <c r="H13" s="97">
        <v>9688495.5699999984</v>
      </c>
      <c r="I13" s="130">
        <f>+F13-G13</f>
        <v>14545609.220000001</v>
      </c>
      <c r="J13" s="135"/>
    </row>
    <row r="14" spans="1:10">
      <c r="A14" s="2"/>
      <c r="B14" s="190"/>
      <c r="C14" s="95" t="s">
        <v>392</v>
      </c>
      <c r="D14" s="192">
        <v>0</v>
      </c>
      <c r="E14" s="192">
        <v>0</v>
      </c>
      <c r="F14" s="130">
        <f t="shared" si="0"/>
        <v>0</v>
      </c>
      <c r="G14" s="192">
        <v>0</v>
      </c>
      <c r="H14" s="192">
        <v>0</v>
      </c>
      <c r="I14" s="130">
        <f>F14-G14</f>
        <v>0</v>
      </c>
      <c r="J14" s="135"/>
    </row>
    <row r="15" spans="1:10">
      <c r="A15" s="2"/>
      <c r="B15" s="190"/>
      <c r="C15" s="95" t="s">
        <v>393</v>
      </c>
      <c r="D15" s="191">
        <v>0</v>
      </c>
      <c r="E15" s="191">
        <v>0</v>
      </c>
      <c r="F15" s="101">
        <f t="shared" si="0"/>
        <v>0</v>
      </c>
      <c r="G15" s="191">
        <v>0</v>
      </c>
      <c r="H15" s="191">
        <v>0</v>
      </c>
      <c r="I15" s="101">
        <f>F15-G15</f>
        <v>0</v>
      </c>
      <c r="J15" s="2"/>
    </row>
    <row r="16" spans="1:10">
      <c r="A16" s="2"/>
      <c r="B16" s="190"/>
      <c r="C16" s="95" t="s">
        <v>394</v>
      </c>
      <c r="D16" s="191">
        <v>0</v>
      </c>
      <c r="E16" s="191">
        <v>0</v>
      </c>
      <c r="F16" s="101">
        <f t="shared" si="0"/>
        <v>0</v>
      </c>
      <c r="G16" s="191">
        <v>0</v>
      </c>
      <c r="H16" s="191">
        <v>0</v>
      </c>
      <c r="I16" s="101">
        <f>F16-G16</f>
        <v>0</v>
      </c>
      <c r="J16" s="2"/>
    </row>
    <row r="17" spans="1:10">
      <c r="A17" s="2"/>
      <c r="B17" s="190"/>
      <c r="C17" s="95" t="s">
        <v>395</v>
      </c>
      <c r="D17" s="191">
        <v>0</v>
      </c>
      <c r="E17" s="191">
        <v>0</v>
      </c>
      <c r="F17" s="101">
        <f t="shared" si="0"/>
        <v>0</v>
      </c>
      <c r="G17" s="191">
        <v>0</v>
      </c>
      <c r="H17" s="191">
        <v>0</v>
      </c>
      <c r="I17" s="101">
        <f>F17-G17</f>
        <v>0</v>
      </c>
      <c r="J17" s="2"/>
    </row>
    <row r="18" spans="1:10">
      <c r="A18" s="2"/>
      <c r="B18" s="190"/>
      <c r="C18" s="95" t="s">
        <v>396</v>
      </c>
      <c r="D18" s="191">
        <v>0</v>
      </c>
      <c r="E18" s="191">
        <v>0</v>
      </c>
      <c r="F18" s="101">
        <f t="shared" si="0"/>
        <v>0</v>
      </c>
      <c r="G18" s="191">
        <v>0</v>
      </c>
      <c r="H18" s="191">
        <v>0</v>
      </c>
      <c r="I18" s="101">
        <f t="shared" ref="I18:I31" si="1">F18-G18</f>
        <v>0</v>
      </c>
      <c r="J18" s="2"/>
    </row>
    <row r="19" spans="1:10">
      <c r="A19" s="2"/>
      <c r="B19" s="190"/>
      <c r="C19" s="95" t="s">
        <v>397</v>
      </c>
      <c r="D19" s="191">
        <v>0</v>
      </c>
      <c r="E19" s="191">
        <v>0</v>
      </c>
      <c r="F19" s="101">
        <f t="shared" si="0"/>
        <v>0</v>
      </c>
      <c r="G19" s="191">
        <v>0</v>
      </c>
      <c r="H19" s="191">
        <v>0</v>
      </c>
      <c r="I19" s="101">
        <f t="shared" si="1"/>
        <v>0</v>
      </c>
      <c r="J19" s="2"/>
    </row>
    <row r="20" spans="1:10">
      <c r="A20" s="2"/>
      <c r="B20" s="190"/>
      <c r="C20" s="95" t="s">
        <v>398</v>
      </c>
      <c r="D20" s="191">
        <v>0</v>
      </c>
      <c r="E20" s="191">
        <v>0</v>
      </c>
      <c r="F20" s="101">
        <f t="shared" si="0"/>
        <v>0</v>
      </c>
      <c r="G20" s="191">
        <v>0</v>
      </c>
      <c r="H20" s="191">
        <v>0</v>
      </c>
      <c r="I20" s="101">
        <f t="shared" si="1"/>
        <v>0</v>
      </c>
      <c r="J20" s="2"/>
    </row>
    <row r="21" spans="1:10">
      <c r="A21" s="2"/>
      <c r="B21" s="381"/>
      <c r="C21" s="382"/>
      <c r="D21" s="79"/>
      <c r="E21" s="79"/>
      <c r="F21" s="101"/>
      <c r="G21" s="193"/>
      <c r="H21" s="193"/>
      <c r="I21" s="101"/>
      <c r="J21" s="2"/>
    </row>
    <row r="22" spans="1:10">
      <c r="A22" s="2"/>
      <c r="B22" s="377" t="s">
        <v>399</v>
      </c>
      <c r="C22" s="311"/>
      <c r="D22" s="79">
        <f>SUM(D24:D31)</f>
        <v>0</v>
      </c>
      <c r="E22" s="79">
        <f>SUM(E24:E31)</f>
        <v>0</v>
      </c>
      <c r="F22" s="79">
        <f t="shared" si="0"/>
        <v>0</v>
      </c>
      <c r="G22" s="79">
        <f>SUM(G24:G31)</f>
        <v>0</v>
      </c>
      <c r="H22" s="79">
        <f>SUM(H24:H31)</f>
        <v>0</v>
      </c>
      <c r="I22" s="79">
        <f t="shared" si="1"/>
        <v>0</v>
      </c>
      <c r="J22" s="2"/>
    </row>
    <row r="23" spans="1:10">
      <c r="A23" s="2"/>
      <c r="B23" s="377"/>
      <c r="C23" s="311"/>
      <c r="D23" s="79"/>
      <c r="E23" s="79"/>
      <c r="F23" s="79"/>
      <c r="G23" s="79"/>
      <c r="H23" s="79"/>
      <c r="I23" s="79"/>
      <c r="J23" s="2"/>
    </row>
    <row r="24" spans="1:10">
      <c r="A24" s="2"/>
      <c r="B24" s="190"/>
      <c r="C24" s="95" t="s">
        <v>400</v>
      </c>
      <c r="D24" s="191">
        <v>0</v>
      </c>
      <c r="E24" s="191">
        <v>0</v>
      </c>
      <c r="F24" s="79">
        <f>D24+E24</f>
        <v>0</v>
      </c>
      <c r="G24" s="79">
        <f t="shared" ref="G24:H31" si="2">E24+F24</f>
        <v>0</v>
      </c>
      <c r="H24" s="79">
        <f t="shared" si="2"/>
        <v>0</v>
      </c>
      <c r="I24" s="79">
        <f t="shared" si="1"/>
        <v>0</v>
      </c>
      <c r="J24" s="2"/>
    </row>
    <row r="25" spans="1:10">
      <c r="A25" s="2"/>
      <c r="B25" s="66"/>
      <c r="C25" s="194" t="s">
        <v>392</v>
      </c>
      <c r="D25" s="68">
        <v>0</v>
      </c>
      <c r="E25" s="68">
        <v>0</v>
      </c>
      <c r="F25" s="195">
        <f t="shared" ref="F25:F31" si="3">D25+E25</f>
        <v>0</v>
      </c>
      <c r="G25" s="195">
        <f t="shared" si="2"/>
        <v>0</v>
      </c>
      <c r="H25" s="195">
        <f t="shared" si="2"/>
        <v>0</v>
      </c>
      <c r="I25" s="195">
        <f t="shared" si="1"/>
        <v>0</v>
      </c>
      <c r="J25" s="2"/>
    </row>
    <row r="26" spans="1:10">
      <c r="A26" s="2"/>
      <c r="B26" s="196"/>
      <c r="C26" s="197" t="s">
        <v>393</v>
      </c>
      <c r="D26" s="198">
        <v>0</v>
      </c>
      <c r="E26" s="198">
        <v>0</v>
      </c>
      <c r="F26" s="199">
        <f t="shared" si="3"/>
        <v>0</v>
      </c>
      <c r="G26" s="199">
        <f t="shared" si="2"/>
        <v>0</v>
      </c>
      <c r="H26" s="199">
        <f t="shared" si="2"/>
        <v>0</v>
      </c>
      <c r="I26" s="199">
        <f t="shared" si="1"/>
        <v>0</v>
      </c>
      <c r="J26" s="2"/>
    </row>
    <row r="27" spans="1:10">
      <c r="A27" s="2"/>
      <c r="B27" s="190"/>
      <c r="C27" s="95" t="s">
        <v>394</v>
      </c>
      <c r="D27" s="191">
        <v>0</v>
      </c>
      <c r="E27" s="191">
        <v>0</v>
      </c>
      <c r="F27" s="79">
        <f t="shared" si="3"/>
        <v>0</v>
      </c>
      <c r="G27" s="79">
        <f t="shared" si="2"/>
        <v>0</v>
      </c>
      <c r="H27" s="79">
        <f t="shared" si="2"/>
        <v>0</v>
      </c>
      <c r="I27" s="79">
        <f t="shared" si="1"/>
        <v>0</v>
      </c>
      <c r="J27" s="2"/>
    </row>
    <row r="28" spans="1:10">
      <c r="A28" s="2"/>
      <c r="B28" s="190"/>
      <c r="C28" s="95" t="s">
        <v>395</v>
      </c>
      <c r="D28" s="191">
        <v>0</v>
      </c>
      <c r="E28" s="191">
        <v>0</v>
      </c>
      <c r="F28" s="79">
        <f t="shared" si="3"/>
        <v>0</v>
      </c>
      <c r="G28" s="79">
        <f t="shared" si="2"/>
        <v>0</v>
      </c>
      <c r="H28" s="79">
        <f t="shared" si="2"/>
        <v>0</v>
      </c>
      <c r="I28" s="79">
        <f t="shared" si="1"/>
        <v>0</v>
      </c>
      <c r="J28" s="2"/>
    </row>
    <row r="29" spans="1:10">
      <c r="A29" s="2"/>
      <c r="B29" s="190"/>
      <c r="C29" s="95" t="s">
        <v>396</v>
      </c>
      <c r="D29" s="191">
        <v>0</v>
      </c>
      <c r="E29" s="191">
        <v>0</v>
      </c>
      <c r="F29" s="79">
        <f t="shared" si="3"/>
        <v>0</v>
      </c>
      <c r="G29" s="79">
        <f t="shared" si="2"/>
        <v>0</v>
      </c>
      <c r="H29" s="79">
        <f t="shared" si="2"/>
        <v>0</v>
      </c>
      <c r="I29" s="79">
        <f t="shared" si="1"/>
        <v>0</v>
      </c>
      <c r="J29" s="2"/>
    </row>
    <row r="30" spans="1:10">
      <c r="A30" s="2"/>
      <c r="B30" s="190"/>
      <c r="C30" s="95" t="s">
        <v>397</v>
      </c>
      <c r="D30" s="191">
        <v>0</v>
      </c>
      <c r="E30" s="191">
        <v>0</v>
      </c>
      <c r="F30" s="79">
        <f t="shared" si="3"/>
        <v>0</v>
      </c>
      <c r="G30" s="79">
        <f t="shared" si="2"/>
        <v>0</v>
      </c>
      <c r="H30" s="79">
        <f t="shared" si="2"/>
        <v>0</v>
      </c>
      <c r="I30" s="79">
        <f t="shared" si="1"/>
        <v>0</v>
      </c>
      <c r="J30" s="2"/>
    </row>
    <row r="31" spans="1:10">
      <c r="A31" s="2"/>
      <c r="B31" s="190"/>
      <c r="C31" s="95" t="s">
        <v>398</v>
      </c>
      <c r="D31" s="191">
        <v>0</v>
      </c>
      <c r="E31" s="191">
        <v>0</v>
      </c>
      <c r="F31" s="79">
        <f t="shared" si="3"/>
        <v>0</v>
      </c>
      <c r="G31" s="79">
        <f t="shared" si="2"/>
        <v>0</v>
      </c>
      <c r="H31" s="79">
        <f t="shared" si="2"/>
        <v>0</v>
      </c>
      <c r="I31" s="79">
        <f t="shared" si="1"/>
        <v>0</v>
      </c>
      <c r="J31" s="2"/>
    </row>
    <row r="32" spans="1:10">
      <c r="A32" s="2"/>
      <c r="B32" s="381"/>
      <c r="C32" s="382"/>
      <c r="D32" s="79"/>
      <c r="E32" s="79"/>
      <c r="F32" s="79"/>
      <c r="G32" s="79"/>
      <c r="H32" s="79"/>
      <c r="I32" s="79"/>
      <c r="J32" s="2"/>
    </row>
    <row r="33" spans="1:10">
      <c r="A33" s="2"/>
      <c r="B33" s="377" t="s">
        <v>385</v>
      </c>
      <c r="C33" s="311"/>
      <c r="D33" s="200">
        <f>D11+D22</f>
        <v>24154149</v>
      </c>
      <c r="E33" s="200">
        <f>E11+E22</f>
        <v>79955.790000000037</v>
      </c>
      <c r="F33" s="200">
        <f>D33+E33</f>
        <v>24234104.789999999</v>
      </c>
      <c r="G33" s="200">
        <f>G11+G22</f>
        <v>9688495.5699999984</v>
      </c>
      <c r="H33" s="200">
        <f>H11+H22</f>
        <v>9688495.5699999984</v>
      </c>
      <c r="I33" s="200">
        <f>+F33-G33-H33</f>
        <v>4857113.6500000022</v>
      </c>
      <c r="J33" s="2"/>
    </row>
    <row r="34" spans="1:10">
      <c r="A34" s="2"/>
      <c r="B34" s="383"/>
      <c r="C34" s="384"/>
      <c r="D34" s="195"/>
      <c r="E34" s="195"/>
      <c r="F34" s="195"/>
      <c r="G34" s="195"/>
      <c r="H34" s="195"/>
      <c r="I34" s="195"/>
      <c r="J34" s="2"/>
    </row>
    <row r="35" spans="1:10">
      <c r="A35" s="2"/>
      <c r="B35" s="40" t="s">
        <v>119</v>
      </c>
      <c r="C35" s="201"/>
      <c r="D35" s="202"/>
      <c r="E35" s="202"/>
      <c r="F35" s="202"/>
      <c r="G35" s="202"/>
      <c r="H35" s="202"/>
      <c r="I35" s="202"/>
      <c r="J35" s="2"/>
    </row>
    <row r="36" spans="1:10">
      <c r="A36" s="2"/>
      <c r="B36" s="201"/>
      <c r="C36" s="201"/>
      <c r="D36" s="202"/>
      <c r="E36" s="202"/>
      <c r="F36" s="202"/>
      <c r="G36" s="202"/>
      <c r="H36" s="202"/>
      <c r="I36" s="202"/>
      <c r="J36" s="2"/>
    </row>
    <row r="37" spans="1:10">
      <c r="A37" s="2"/>
      <c r="B37" s="201"/>
      <c r="C37" s="201"/>
      <c r="D37" s="202"/>
      <c r="E37" s="202"/>
      <c r="F37" s="202"/>
      <c r="G37" s="202"/>
      <c r="H37" s="202"/>
      <c r="I37" s="202"/>
      <c r="J37" s="2"/>
    </row>
    <row r="38" spans="1:10">
      <c r="A38" s="2"/>
      <c r="B38" s="201"/>
      <c r="C38" s="201"/>
      <c r="D38" s="202"/>
      <c r="E38" s="202"/>
      <c r="F38" s="202"/>
      <c r="G38" s="202"/>
      <c r="H38" s="202"/>
      <c r="I38" s="202"/>
      <c r="J38" s="2"/>
    </row>
    <row r="39" spans="1:10">
      <c r="A39" s="2"/>
      <c r="B39" s="201"/>
      <c r="C39" s="201"/>
      <c r="D39" s="202"/>
      <c r="E39" s="202"/>
      <c r="F39" s="202"/>
      <c r="G39" s="202"/>
      <c r="H39" s="202"/>
      <c r="I39" s="202"/>
      <c r="J39" s="2"/>
    </row>
    <row r="40" spans="1:10" s="250" customFormat="1" ht="18" customHeight="1">
      <c r="A40" s="249"/>
      <c r="B40" s="376" t="s">
        <v>476</v>
      </c>
      <c r="C40" s="376"/>
      <c r="D40" s="249"/>
      <c r="E40" s="351" t="s">
        <v>468</v>
      </c>
      <c r="F40" s="351"/>
      <c r="G40" s="188"/>
      <c r="H40" s="352" t="s">
        <v>472</v>
      </c>
      <c r="I40" s="352"/>
      <c r="J40" s="249"/>
    </row>
    <row r="41" spans="1:10" s="250" customFormat="1" ht="15" customHeight="1">
      <c r="A41" s="249"/>
      <c r="B41" s="352" t="s">
        <v>462</v>
      </c>
      <c r="C41" s="376"/>
      <c r="D41" s="249"/>
      <c r="E41" s="351" t="s">
        <v>458</v>
      </c>
      <c r="F41" s="351"/>
      <c r="G41" s="188"/>
      <c r="H41" s="352" t="s">
        <v>227</v>
      </c>
      <c r="I41" s="352"/>
      <c r="J41" s="249"/>
    </row>
    <row r="42" spans="1:10" s="250" customFormat="1">
      <c r="A42" s="249"/>
      <c r="B42" s="376"/>
      <c r="C42" s="376"/>
      <c r="D42" s="249"/>
      <c r="E42" s="351"/>
      <c r="F42" s="351"/>
      <c r="G42" s="249"/>
      <c r="H42" s="352"/>
      <c r="I42" s="352"/>
      <c r="J42" s="249"/>
    </row>
  </sheetData>
  <mergeCells count="25">
    <mergeCell ref="B41:C42"/>
    <mergeCell ref="E41:F42"/>
    <mergeCell ref="H41:I42"/>
    <mergeCell ref="B33:C33"/>
    <mergeCell ref="B7:I7"/>
    <mergeCell ref="B8:C9"/>
    <mergeCell ref="D8:H8"/>
    <mergeCell ref="I8:I9"/>
    <mergeCell ref="B10:C10"/>
    <mergeCell ref="B11:C11"/>
    <mergeCell ref="B12:C12"/>
    <mergeCell ref="B21:C21"/>
    <mergeCell ref="B22:C22"/>
    <mergeCell ref="B23:C23"/>
    <mergeCell ref="B32:C32"/>
    <mergeCell ref="B34:C34"/>
    <mergeCell ref="E40:F40"/>
    <mergeCell ref="H40:I40"/>
    <mergeCell ref="B1:I1"/>
    <mergeCell ref="B2:I2"/>
    <mergeCell ref="B3:I3"/>
    <mergeCell ref="B4:I4"/>
    <mergeCell ref="B5:I5"/>
    <mergeCell ref="B6:I6"/>
    <mergeCell ref="B40:C40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8500-16A5-4293-B00C-C7E96512069D}">
  <sheetPr>
    <tabColor theme="4"/>
  </sheetPr>
  <dimension ref="A1:K97"/>
  <sheetViews>
    <sheetView zoomScale="145" zoomScaleNormal="145" zoomScaleSheetLayoutView="115" workbookViewId="0">
      <selection activeCell="B3" sqref="B3:J3"/>
    </sheetView>
  </sheetViews>
  <sheetFormatPr baseColWidth="10" defaultRowHeight="15"/>
  <cols>
    <col min="1" max="3" width="2.7109375" customWidth="1"/>
    <col min="4" max="4" width="42.7109375" customWidth="1"/>
    <col min="5" max="9" width="10.7109375" customWidth="1"/>
    <col min="10" max="10" width="12.7109375" customWidth="1"/>
    <col min="11" max="11" width="2.7109375" customWidth="1"/>
  </cols>
  <sheetData>
    <row r="1" spans="1:11">
      <c r="A1" s="1"/>
      <c r="B1" s="362" t="s">
        <v>401</v>
      </c>
      <c r="C1" s="362"/>
      <c r="D1" s="362"/>
      <c r="E1" s="362"/>
      <c r="F1" s="362"/>
      <c r="G1" s="362"/>
      <c r="H1" s="362"/>
      <c r="I1" s="362"/>
      <c r="J1" s="362"/>
      <c r="K1" s="1"/>
    </row>
    <row r="2" spans="1:11">
      <c r="A2" s="1"/>
      <c r="B2" s="275" t="s">
        <v>402</v>
      </c>
      <c r="C2" s="275"/>
      <c r="D2" s="275"/>
      <c r="E2" s="275"/>
      <c r="F2" s="275"/>
      <c r="G2" s="275"/>
      <c r="H2" s="275"/>
      <c r="I2" s="275"/>
      <c r="J2" s="275"/>
      <c r="K2" s="1"/>
    </row>
    <row r="3" spans="1:11">
      <c r="A3" s="2"/>
      <c r="B3" s="276" t="s">
        <v>1</v>
      </c>
      <c r="C3" s="277"/>
      <c r="D3" s="277"/>
      <c r="E3" s="277"/>
      <c r="F3" s="277"/>
      <c r="G3" s="277"/>
      <c r="H3" s="277"/>
      <c r="I3" s="277"/>
      <c r="J3" s="278"/>
      <c r="K3" s="2"/>
    </row>
    <row r="4" spans="1:11">
      <c r="A4" s="2"/>
      <c r="B4" s="319" t="s">
        <v>302</v>
      </c>
      <c r="C4" s="320"/>
      <c r="D4" s="320"/>
      <c r="E4" s="320"/>
      <c r="F4" s="320"/>
      <c r="G4" s="320"/>
      <c r="H4" s="320"/>
      <c r="I4" s="320"/>
      <c r="J4" s="321"/>
      <c r="K4" s="2"/>
    </row>
    <row r="5" spans="1:11">
      <c r="A5" s="2"/>
      <c r="B5" s="319" t="s">
        <v>403</v>
      </c>
      <c r="C5" s="320"/>
      <c r="D5" s="320"/>
      <c r="E5" s="320"/>
      <c r="F5" s="320"/>
      <c r="G5" s="320"/>
      <c r="H5" s="320"/>
      <c r="I5" s="320"/>
      <c r="J5" s="321"/>
      <c r="K5" s="2"/>
    </row>
    <row r="6" spans="1:11">
      <c r="A6" s="2"/>
      <c r="B6" s="370" t="s">
        <v>484</v>
      </c>
      <c r="C6" s="371"/>
      <c r="D6" s="371"/>
      <c r="E6" s="371"/>
      <c r="F6" s="371"/>
      <c r="G6" s="371"/>
      <c r="H6" s="371"/>
      <c r="I6" s="371"/>
      <c r="J6" s="372"/>
      <c r="K6" s="2"/>
    </row>
    <row r="7" spans="1:11">
      <c r="A7" s="2"/>
      <c r="B7" s="322" t="s">
        <v>3</v>
      </c>
      <c r="C7" s="323"/>
      <c r="D7" s="323"/>
      <c r="E7" s="323"/>
      <c r="F7" s="323"/>
      <c r="G7" s="323"/>
      <c r="H7" s="323"/>
      <c r="I7" s="323"/>
      <c r="J7" s="324"/>
      <c r="K7" s="2"/>
    </row>
    <row r="8" spans="1:11">
      <c r="A8" s="2"/>
      <c r="B8" s="318" t="s">
        <v>389</v>
      </c>
      <c r="C8" s="318"/>
      <c r="D8" s="318"/>
      <c r="E8" s="303" t="s">
        <v>304</v>
      </c>
      <c r="F8" s="303"/>
      <c r="G8" s="303"/>
      <c r="H8" s="303"/>
      <c r="I8" s="303"/>
      <c r="J8" s="303" t="s">
        <v>404</v>
      </c>
      <c r="K8" s="2"/>
    </row>
    <row r="9" spans="1:11" ht="16.5">
      <c r="A9" s="2"/>
      <c r="B9" s="318"/>
      <c r="C9" s="318"/>
      <c r="D9" s="318"/>
      <c r="E9" s="42" t="s">
        <v>405</v>
      </c>
      <c r="F9" s="42" t="s">
        <v>307</v>
      </c>
      <c r="G9" s="42" t="s">
        <v>308</v>
      </c>
      <c r="H9" s="42" t="s">
        <v>189</v>
      </c>
      <c r="I9" s="42" t="s">
        <v>205</v>
      </c>
      <c r="J9" s="303"/>
      <c r="K9" s="2"/>
    </row>
    <row r="10" spans="1:11">
      <c r="A10" s="2"/>
      <c r="B10" s="294"/>
      <c r="C10" s="393"/>
      <c r="D10" s="295"/>
      <c r="E10" s="124"/>
      <c r="F10" s="124"/>
      <c r="G10" s="124"/>
      <c r="H10" s="124"/>
      <c r="I10" s="124"/>
      <c r="J10" s="124"/>
      <c r="K10" s="2"/>
    </row>
    <row r="11" spans="1:11">
      <c r="A11" s="2"/>
      <c r="B11" s="390" t="s">
        <v>406</v>
      </c>
      <c r="C11" s="391"/>
      <c r="D11" s="392"/>
      <c r="E11" s="203">
        <f>E12+E22+E31+E42</f>
        <v>24154149</v>
      </c>
      <c r="F11" s="203">
        <f>F12+F22+F31+F42</f>
        <v>79955.790000000037</v>
      </c>
      <c r="G11" s="203">
        <f>E11+F11</f>
        <v>24234104.789999999</v>
      </c>
      <c r="H11" s="203">
        <f>H12+H22+H31+H42</f>
        <v>9688495.5699999984</v>
      </c>
      <c r="I11" s="203">
        <f>I12+I22+I31+I42</f>
        <v>9688495.5699999984</v>
      </c>
      <c r="J11" s="203">
        <f>G11-H11</f>
        <v>14545609.220000001</v>
      </c>
      <c r="K11" s="2"/>
    </row>
    <row r="12" spans="1:11">
      <c r="A12" s="2"/>
      <c r="B12" s="204"/>
      <c r="C12" s="136" t="s">
        <v>407</v>
      </c>
      <c r="D12" s="205"/>
      <c r="E12" s="206">
        <f>SUM(E13:E20)</f>
        <v>0</v>
      </c>
      <c r="F12" s="206">
        <f>SUM(F13:F20)</f>
        <v>0</v>
      </c>
      <c r="G12" s="203">
        <f t="shared" ref="G12:G75" si="0">E12+F12</f>
        <v>0</v>
      </c>
      <c r="H12" s="207">
        <f>SUM(H13:H20)</f>
        <v>0</v>
      </c>
      <c r="I12" s="207">
        <f>SUM(I13:I20)</f>
        <v>0</v>
      </c>
      <c r="J12" s="203">
        <f t="shared" ref="J12:J75" si="1">G12-H12</f>
        <v>0</v>
      </c>
      <c r="K12" s="2"/>
    </row>
    <row r="13" spans="1:11">
      <c r="A13" s="2"/>
      <c r="B13" s="208"/>
      <c r="C13" s="209"/>
      <c r="D13" s="95" t="s">
        <v>408</v>
      </c>
      <c r="E13" s="251">
        <v>0</v>
      </c>
      <c r="F13" s="251">
        <v>0</v>
      </c>
      <c r="G13" s="200">
        <f t="shared" si="0"/>
        <v>0</v>
      </c>
      <c r="H13" s="251">
        <v>0</v>
      </c>
      <c r="I13" s="251">
        <v>0</v>
      </c>
      <c r="J13" s="200">
        <f t="shared" si="1"/>
        <v>0</v>
      </c>
      <c r="K13" s="2"/>
    </row>
    <row r="14" spans="1:11">
      <c r="A14" s="2"/>
      <c r="B14" s="208"/>
      <c r="C14" s="209"/>
      <c r="D14" s="95" t="s">
        <v>409</v>
      </c>
      <c r="E14" s="251">
        <v>0</v>
      </c>
      <c r="F14" s="251">
        <v>0</v>
      </c>
      <c r="G14" s="200">
        <f t="shared" si="0"/>
        <v>0</v>
      </c>
      <c r="H14" s="251">
        <v>0</v>
      </c>
      <c r="I14" s="251">
        <v>0</v>
      </c>
      <c r="J14" s="200">
        <f t="shared" si="1"/>
        <v>0</v>
      </c>
      <c r="K14" s="2"/>
    </row>
    <row r="15" spans="1:11">
      <c r="A15" s="2"/>
      <c r="B15" s="208"/>
      <c r="C15" s="209"/>
      <c r="D15" s="95" t="s">
        <v>410</v>
      </c>
      <c r="E15" s="251">
        <v>0</v>
      </c>
      <c r="F15" s="251">
        <v>0</v>
      </c>
      <c r="G15" s="200">
        <f t="shared" si="0"/>
        <v>0</v>
      </c>
      <c r="H15" s="251">
        <v>0</v>
      </c>
      <c r="I15" s="251">
        <v>0</v>
      </c>
      <c r="J15" s="200">
        <f t="shared" si="1"/>
        <v>0</v>
      </c>
      <c r="K15" s="2"/>
    </row>
    <row r="16" spans="1:11">
      <c r="A16" s="2"/>
      <c r="B16" s="208"/>
      <c r="C16" s="209"/>
      <c r="D16" s="95" t="s">
        <v>411</v>
      </c>
      <c r="E16" s="251">
        <v>0</v>
      </c>
      <c r="F16" s="251">
        <v>0</v>
      </c>
      <c r="G16" s="200">
        <f t="shared" si="0"/>
        <v>0</v>
      </c>
      <c r="H16" s="251">
        <v>0</v>
      </c>
      <c r="I16" s="251">
        <v>0</v>
      </c>
      <c r="J16" s="200">
        <f t="shared" si="1"/>
        <v>0</v>
      </c>
      <c r="K16" s="2"/>
    </row>
    <row r="17" spans="1:11">
      <c r="A17" s="2"/>
      <c r="B17" s="208"/>
      <c r="C17" s="209"/>
      <c r="D17" s="95" t="s">
        <v>412</v>
      </c>
      <c r="E17" s="251">
        <v>0</v>
      </c>
      <c r="F17" s="251">
        <v>0</v>
      </c>
      <c r="G17" s="200">
        <f t="shared" si="0"/>
        <v>0</v>
      </c>
      <c r="H17" s="251">
        <v>0</v>
      </c>
      <c r="I17" s="251">
        <v>0</v>
      </c>
      <c r="J17" s="200">
        <f t="shared" si="1"/>
        <v>0</v>
      </c>
      <c r="K17" s="2"/>
    </row>
    <row r="18" spans="1:11">
      <c r="A18" s="2"/>
      <c r="B18" s="208"/>
      <c r="C18" s="209"/>
      <c r="D18" s="95" t="s">
        <v>413</v>
      </c>
      <c r="E18" s="251">
        <v>0</v>
      </c>
      <c r="F18" s="251">
        <v>0</v>
      </c>
      <c r="G18" s="200">
        <f t="shared" si="0"/>
        <v>0</v>
      </c>
      <c r="H18" s="251">
        <v>0</v>
      </c>
      <c r="I18" s="251">
        <v>0</v>
      </c>
      <c r="J18" s="200">
        <f t="shared" si="1"/>
        <v>0</v>
      </c>
      <c r="K18" s="2"/>
    </row>
    <row r="19" spans="1:11">
      <c r="A19" s="2"/>
      <c r="B19" s="208"/>
      <c r="C19" s="209"/>
      <c r="D19" s="95" t="s">
        <v>414</v>
      </c>
      <c r="E19" s="251">
        <v>0</v>
      </c>
      <c r="F19" s="251">
        <v>0</v>
      </c>
      <c r="G19" s="200">
        <f t="shared" si="0"/>
        <v>0</v>
      </c>
      <c r="H19" s="251">
        <v>0</v>
      </c>
      <c r="I19" s="251">
        <v>0</v>
      </c>
      <c r="J19" s="200">
        <f t="shared" si="1"/>
        <v>0</v>
      </c>
      <c r="K19" s="2"/>
    </row>
    <row r="20" spans="1:11">
      <c r="A20" s="2"/>
      <c r="B20" s="208"/>
      <c r="C20" s="209"/>
      <c r="D20" s="95" t="s">
        <v>415</v>
      </c>
      <c r="E20" s="251">
        <v>0</v>
      </c>
      <c r="F20" s="251">
        <v>0</v>
      </c>
      <c r="G20" s="200">
        <f t="shared" si="0"/>
        <v>0</v>
      </c>
      <c r="H20" s="251">
        <v>0</v>
      </c>
      <c r="I20" s="251">
        <v>0</v>
      </c>
      <c r="J20" s="200">
        <f t="shared" si="1"/>
        <v>0</v>
      </c>
      <c r="K20" s="2"/>
    </row>
    <row r="21" spans="1:11">
      <c r="A21" s="2"/>
      <c r="B21" s="210"/>
      <c r="C21" s="211"/>
      <c r="D21" s="212"/>
      <c r="E21" s="206"/>
      <c r="F21" s="206"/>
      <c r="G21" s="200"/>
      <c r="H21" s="206"/>
      <c r="I21" s="206"/>
      <c r="J21" s="200"/>
      <c r="K21" s="2"/>
    </row>
    <row r="22" spans="1:11">
      <c r="A22" s="2"/>
      <c r="B22" s="190"/>
      <c r="C22" s="136" t="s">
        <v>416</v>
      </c>
      <c r="D22" s="205"/>
      <c r="E22" s="206">
        <f>SUM(E23:E29)</f>
        <v>24154149</v>
      </c>
      <c r="F22" s="206">
        <f>SUM(F23:F29)</f>
        <v>79955.790000000037</v>
      </c>
      <c r="G22" s="203">
        <f t="shared" si="0"/>
        <v>24234104.789999999</v>
      </c>
      <c r="H22" s="207">
        <f>SUM(H23:H29)</f>
        <v>9688495.5699999984</v>
      </c>
      <c r="I22" s="207">
        <f>SUM(I23:I29)</f>
        <v>9688495.5699999984</v>
      </c>
      <c r="J22" s="203">
        <f t="shared" si="1"/>
        <v>14545609.220000001</v>
      </c>
      <c r="K22" s="2"/>
    </row>
    <row r="23" spans="1:11">
      <c r="A23" s="2"/>
      <c r="B23" s="213"/>
      <c r="C23" s="209"/>
      <c r="D23" s="95" t="s">
        <v>417</v>
      </c>
      <c r="E23" s="251">
        <v>0</v>
      </c>
      <c r="F23" s="251">
        <v>0</v>
      </c>
      <c r="G23" s="200">
        <f t="shared" si="0"/>
        <v>0</v>
      </c>
      <c r="H23" s="251">
        <v>0</v>
      </c>
      <c r="I23" s="251">
        <v>0</v>
      </c>
      <c r="J23" s="200">
        <f t="shared" si="1"/>
        <v>0</v>
      </c>
      <c r="K23" s="2"/>
    </row>
    <row r="24" spans="1:11">
      <c r="A24" s="2"/>
      <c r="B24" s="213"/>
      <c r="C24" s="209"/>
      <c r="D24" s="95" t="s">
        <v>418</v>
      </c>
      <c r="E24" s="251">
        <v>0</v>
      </c>
      <c r="F24" s="251">
        <v>0</v>
      </c>
      <c r="G24" s="200">
        <f t="shared" si="0"/>
        <v>0</v>
      </c>
      <c r="H24" s="251">
        <v>0</v>
      </c>
      <c r="I24" s="251">
        <v>0</v>
      </c>
      <c r="J24" s="200">
        <f t="shared" si="1"/>
        <v>0</v>
      </c>
      <c r="K24" s="2"/>
    </row>
    <row r="25" spans="1:11">
      <c r="A25" s="2"/>
      <c r="B25" s="213"/>
      <c r="C25" s="209"/>
      <c r="D25" s="95" t="s">
        <v>419</v>
      </c>
      <c r="E25" s="251">
        <v>0</v>
      </c>
      <c r="F25" s="251">
        <v>0</v>
      </c>
      <c r="G25" s="200">
        <f t="shared" si="0"/>
        <v>0</v>
      </c>
      <c r="H25" s="251">
        <v>0</v>
      </c>
      <c r="I25" s="251">
        <v>0</v>
      </c>
      <c r="J25" s="200">
        <f t="shared" si="1"/>
        <v>0</v>
      </c>
      <c r="K25" s="2"/>
    </row>
    <row r="26" spans="1:11">
      <c r="A26" s="2"/>
      <c r="B26" s="213"/>
      <c r="C26" s="209"/>
      <c r="D26" s="95" t="s">
        <v>420</v>
      </c>
      <c r="E26" s="251">
        <v>0</v>
      </c>
      <c r="F26" s="251">
        <v>0</v>
      </c>
      <c r="G26" s="200">
        <f t="shared" si="0"/>
        <v>0</v>
      </c>
      <c r="H26" s="251">
        <v>0</v>
      </c>
      <c r="I26" s="251">
        <v>0</v>
      </c>
      <c r="J26" s="200">
        <f t="shared" si="1"/>
        <v>0</v>
      </c>
      <c r="K26" s="2"/>
    </row>
    <row r="27" spans="1:11">
      <c r="A27" s="2"/>
      <c r="B27" s="213"/>
      <c r="C27" s="209"/>
      <c r="D27" s="95" t="s">
        <v>421</v>
      </c>
      <c r="E27" s="251">
        <v>24154149</v>
      </c>
      <c r="F27" s="251">
        <v>79955.790000000037</v>
      </c>
      <c r="G27" s="200">
        <f t="shared" si="0"/>
        <v>24234104.789999999</v>
      </c>
      <c r="H27" s="251">
        <v>9688495.5699999984</v>
      </c>
      <c r="I27" s="251">
        <v>9688495.5699999984</v>
      </c>
      <c r="J27" s="200">
        <f>+G27-H27</f>
        <v>14545609.220000001</v>
      </c>
      <c r="K27" s="2"/>
    </row>
    <row r="28" spans="1:11">
      <c r="A28" s="2"/>
      <c r="B28" s="213"/>
      <c r="C28" s="209"/>
      <c r="D28" s="95" t="s">
        <v>422</v>
      </c>
      <c r="E28" s="251">
        <v>0</v>
      </c>
      <c r="F28" s="251">
        <v>0</v>
      </c>
      <c r="G28" s="200">
        <f t="shared" si="0"/>
        <v>0</v>
      </c>
      <c r="H28" s="251">
        <v>0</v>
      </c>
      <c r="I28" s="251">
        <v>0</v>
      </c>
      <c r="J28" s="200">
        <f t="shared" si="1"/>
        <v>0</v>
      </c>
      <c r="K28" s="2"/>
    </row>
    <row r="29" spans="1:11">
      <c r="A29" s="2"/>
      <c r="B29" s="213"/>
      <c r="C29" s="209"/>
      <c r="D29" s="95" t="s">
        <v>423</v>
      </c>
      <c r="E29" s="251">
        <v>0</v>
      </c>
      <c r="F29" s="251">
        <v>0</v>
      </c>
      <c r="G29" s="200">
        <f t="shared" si="0"/>
        <v>0</v>
      </c>
      <c r="H29" s="251">
        <v>0</v>
      </c>
      <c r="I29" s="251">
        <v>0</v>
      </c>
      <c r="J29" s="200">
        <f t="shared" si="1"/>
        <v>0</v>
      </c>
      <c r="K29" s="2"/>
    </row>
    <row r="30" spans="1:11">
      <c r="A30" s="2"/>
      <c r="B30" s="210"/>
      <c r="C30" s="211"/>
      <c r="D30" s="212"/>
      <c r="E30" s="206"/>
      <c r="F30" s="206"/>
      <c r="G30" s="200"/>
      <c r="H30" s="206"/>
      <c r="I30" s="206"/>
      <c r="J30" s="200"/>
      <c r="K30" s="2"/>
    </row>
    <row r="31" spans="1:11">
      <c r="A31" s="2"/>
      <c r="B31" s="190"/>
      <c r="C31" s="136" t="s">
        <v>424</v>
      </c>
      <c r="D31" s="205"/>
      <c r="E31" s="206">
        <f>SUM(E32:E40)</f>
        <v>0</v>
      </c>
      <c r="F31" s="206">
        <f>SUM(F32:F40)</f>
        <v>0</v>
      </c>
      <c r="G31" s="203">
        <f t="shared" si="0"/>
        <v>0</v>
      </c>
      <c r="H31" s="206">
        <f>SUM(H32:H40)</f>
        <v>0</v>
      </c>
      <c r="I31" s="206">
        <f>SUM(I32:I40)</f>
        <v>0</v>
      </c>
      <c r="J31" s="203">
        <f t="shared" si="1"/>
        <v>0</v>
      </c>
      <c r="K31" s="2"/>
    </row>
    <row r="32" spans="1:11">
      <c r="A32" s="2"/>
      <c r="B32" s="213"/>
      <c r="C32" s="209"/>
      <c r="D32" s="95" t="s">
        <v>425</v>
      </c>
      <c r="E32" s="251">
        <v>0</v>
      </c>
      <c r="F32" s="251">
        <v>0</v>
      </c>
      <c r="G32" s="200">
        <f t="shared" si="0"/>
        <v>0</v>
      </c>
      <c r="H32" s="251">
        <v>0</v>
      </c>
      <c r="I32" s="251">
        <v>0</v>
      </c>
      <c r="J32" s="200">
        <f t="shared" si="1"/>
        <v>0</v>
      </c>
      <c r="K32" s="2"/>
    </row>
    <row r="33" spans="1:11">
      <c r="A33" s="2"/>
      <c r="B33" s="213"/>
      <c r="C33" s="209"/>
      <c r="D33" s="95" t="s">
        <v>426</v>
      </c>
      <c r="E33" s="251">
        <v>0</v>
      </c>
      <c r="F33" s="251">
        <v>0</v>
      </c>
      <c r="G33" s="200">
        <f t="shared" si="0"/>
        <v>0</v>
      </c>
      <c r="H33" s="251">
        <v>0</v>
      </c>
      <c r="I33" s="251">
        <v>0</v>
      </c>
      <c r="J33" s="200">
        <f t="shared" si="1"/>
        <v>0</v>
      </c>
      <c r="K33" s="2"/>
    </row>
    <row r="34" spans="1:11">
      <c r="A34" s="2"/>
      <c r="B34" s="213"/>
      <c r="C34" s="209"/>
      <c r="D34" s="95" t="s">
        <v>427</v>
      </c>
      <c r="E34" s="251">
        <v>0</v>
      </c>
      <c r="F34" s="251">
        <v>0</v>
      </c>
      <c r="G34" s="200">
        <f t="shared" si="0"/>
        <v>0</v>
      </c>
      <c r="H34" s="251">
        <v>0</v>
      </c>
      <c r="I34" s="251">
        <v>0</v>
      </c>
      <c r="J34" s="200">
        <f t="shared" si="1"/>
        <v>0</v>
      </c>
      <c r="K34" s="2"/>
    </row>
    <row r="35" spans="1:11">
      <c r="A35" s="2"/>
      <c r="B35" s="213"/>
      <c r="C35" s="209"/>
      <c r="D35" s="95" t="s">
        <v>428</v>
      </c>
      <c r="E35" s="251">
        <v>0</v>
      </c>
      <c r="F35" s="251">
        <v>0</v>
      </c>
      <c r="G35" s="200">
        <f t="shared" si="0"/>
        <v>0</v>
      </c>
      <c r="H35" s="251">
        <v>0</v>
      </c>
      <c r="I35" s="251">
        <v>0</v>
      </c>
      <c r="J35" s="200">
        <f t="shared" si="1"/>
        <v>0</v>
      </c>
      <c r="K35" s="2"/>
    </row>
    <row r="36" spans="1:11">
      <c r="A36" s="2"/>
      <c r="B36" s="213"/>
      <c r="C36" s="209"/>
      <c r="D36" s="95" t="s">
        <v>429</v>
      </c>
      <c r="E36" s="251">
        <v>0</v>
      </c>
      <c r="F36" s="251">
        <v>0</v>
      </c>
      <c r="G36" s="200">
        <f t="shared" si="0"/>
        <v>0</v>
      </c>
      <c r="H36" s="251">
        <v>0</v>
      </c>
      <c r="I36" s="251">
        <v>0</v>
      </c>
      <c r="J36" s="200">
        <f t="shared" si="1"/>
        <v>0</v>
      </c>
      <c r="K36" s="2"/>
    </row>
    <row r="37" spans="1:11">
      <c r="A37" s="2"/>
      <c r="B37" s="213"/>
      <c r="C37" s="209"/>
      <c r="D37" s="95" t="s">
        <v>430</v>
      </c>
      <c r="E37" s="251">
        <v>0</v>
      </c>
      <c r="F37" s="251">
        <v>0</v>
      </c>
      <c r="G37" s="200">
        <f t="shared" si="0"/>
        <v>0</v>
      </c>
      <c r="H37" s="251">
        <v>0</v>
      </c>
      <c r="I37" s="251">
        <v>0</v>
      </c>
      <c r="J37" s="200">
        <f t="shared" si="1"/>
        <v>0</v>
      </c>
      <c r="K37" s="2"/>
    </row>
    <row r="38" spans="1:11">
      <c r="A38" s="2"/>
      <c r="B38" s="213"/>
      <c r="C38" s="209"/>
      <c r="D38" s="95" t="s">
        <v>431</v>
      </c>
      <c r="E38" s="251">
        <v>0</v>
      </c>
      <c r="F38" s="251">
        <v>0</v>
      </c>
      <c r="G38" s="200">
        <f t="shared" si="0"/>
        <v>0</v>
      </c>
      <c r="H38" s="251">
        <v>0</v>
      </c>
      <c r="I38" s="251">
        <v>0</v>
      </c>
      <c r="J38" s="200">
        <f t="shared" si="1"/>
        <v>0</v>
      </c>
      <c r="K38" s="2"/>
    </row>
    <row r="39" spans="1:11">
      <c r="A39" s="2"/>
      <c r="B39" s="213"/>
      <c r="C39" s="209"/>
      <c r="D39" s="95" t="s">
        <v>432</v>
      </c>
      <c r="E39" s="251">
        <v>0</v>
      </c>
      <c r="F39" s="251">
        <v>0</v>
      </c>
      <c r="G39" s="200">
        <f t="shared" si="0"/>
        <v>0</v>
      </c>
      <c r="H39" s="251">
        <v>0</v>
      </c>
      <c r="I39" s="251">
        <v>0</v>
      </c>
      <c r="J39" s="200">
        <f t="shared" si="1"/>
        <v>0</v>
      </c>
      <c r="K39" s="2"/>
    </row>
    <row r="40" spans="1:11">
      <c r="A40" s="2"/>
      <c r="B40" s="213"/>
      <c r="C40" s="209"/>
      <c r="D40" s="95" t="s">
        <v>433</v>
      </c>
      <c r="E40" s="251">
        <v>0</v>
      </c>
      <c r="F40" s="251">
        <v>0</v>
      </c>
      <c r="G40" s="200">
        <f t="shared" si="0"/>
        <v>0</v>
      </c>
      <c r="H40" s="251">
        <v>0</v>
      </c>
      <c r="I40" s="251">
        <v>0</v>
      </c>
      <c r="J40" s="200">
        <f t="shared" si="1"/>
        <v>0</v>
      </c>
      <c r="K40" s="2"/>
    </row>
    <row r="41" spans="1:11">
      <c r="A41" s="2"/>
      <c r="B41" s="210"/>
      <c r="C41" s="211"/>
      <c r="D41" s="212"/>
      <c r="E41" s="206"/>
      <c r="F41" s="206"/>
      <c r="G41" s="200"/>
      <c r="H41" s="206"/>
      <c r="I41" s="206"/>
      <c r="J41" s="200"/>
      <c r="K41" s="2"/>
    </row>
    <row r="42" spans="1:11">
      <c r="A42" s="2"/>
      <c r="B42" s="190"/>
      <c r="C42" s="136" t="s">
        <v>434</v>
      </c>
      <c r="D42" s="205"/>
      <c r="E42" s="206">
        <f>SUM(E43:E46)</f>
        <v>0</v>
      </c>
      <c r="F42" s="206">
        <f>SUM(F43:F46)</f>
        <v>0</v>
      </c>
      <c r="G42" s="203">
        <f t="shared" si="0"/>
        <v>0</v>
      </c>
      <c r="H42" s="206">
        <f>SUM(H43:H46)</f>
        <v>0</v>
      </c>
      <c r="I42" s="206">
        <f>SUM(I43:I46)</f>
        <v>0</v>
      </c>
      <c r="J42" s="203">
        <f t="shared" si="1"/>
        <v>0</v>
      </c>
      <c r="K42" s="2"/>
    </row>
    <row r="43" spans="1:11">
      <c r="A43" s="2"/>
      <c r="B43" s="213"/>
      <c r="C43" s="209"/>
      <c r="D43" s="95" t="s">
        <v>435</v>
      </c>
      <c r="E43" s="251">
        <v>0</v>
      </c>
      <c r="F43" s="251">
        <v>0</v>
      </c>
      <c r="G43" s="200">
        <f t="shared" si="0"/>
        <v>0</v>
      </c>
      <c r="H43" s="251">
        <v>0</v>
      </c>
      <c r="I43" s="251">
        <v>0</v>
      </c>
      <c r="J43" s="200">
        <f t="shared" si="1"/>
        <v>0</v>
      </c>
      <c r="K43" s="2"/>
    </row>
    <row r="44" spans="1:11" ht="16.5">
      <c r="A44" s="2"/>
      <c r="B44" s="213"/>
      <c r="C44" s="209"/>
      <c r="D44" s="95" t="s">
        <v>436</v>
      </c>
      <c r="E44" s="251">
        <v>0</v>
      </c>
      <c r="F44" s="251">
        <v>0</v>
      </c>
      <c r="G44" s="200">
        <f t="shared" si="0"/>
        <v>0</v>
      </c>
      <c r="H44" s="251">
        <v>0</v>
      </c>
      <c r="I44" s="251">
        <v>0</v>
      </c>
      <c r="J44" s="200">
        <f t="shared" si="1"/>
        <v>0</v>
      </c>
      <c r="K44" s="2"/>
    </row>
    <row r="45" spans="1:11">
      <c r="A45" s="2"/>
      <c r="B45" s="213"/>
      <c r="C45" s="209"/>
      <c r="D45" s="95" t="s">
        <v>437</v>
      </c>
      <c r="E45" s="251">
        <v>0</v>
      </c>
      <c r="F45" s="251">
        <v>0</v>
      </c>
      <c r="G45" s="200">
        <f t="shared" si="0"/>
        <v>0</v>
      </c>
      <c r="H45" s="251">
        <v>0</v>
      </c>
      <c r="I45" s="251">
        <v>0</v>
      </c>
      <c r="J45" s="200">
        <f t="shared" si="1"/>
        <v>0</v>
      </c>
      <c r="K45" s="2"/>
    </row>
    <row r="46" spans="1:11">
      <c r="A46" s="2"/>
      <c r="B46" s="213"/>
      <c r="C46" s="209"/>
      <c r="D46" s="95" t="s">
        <v>438</v>
      </c>
      <c r="E46" s="251">
        <v>0</v>
      </c>
      <c r="F46" s="251">
        <v>0</v>
      </c>
      <c r="G46" s="200">
        <f t="shared" si="0"/>
        <v>0</v>
      </c>
      <c r="H46" s="251">
        <v>0</v>
      </c>
      <c r="I46" s="251">
        <v>0</v>
      </c>
      <c r="J46" s="200">
        <f t="shared" si="1"/>
        <v>0</v>
      </c>
      <c r="K46" s="2"/>
    </row>
    <row r="47" spans="1:11">
      <c r="A47" s="2"/>
      <c r="B47" s="210"/>
      <c r="C47" s="211"/>
      <c r="D47" s="212"/>
      <c r="E47" s="206"/>
      <c r="F47" s="206"/>
      <c r="G47" s="200"/>
      <c r="H47" s="251"/>
      <c r="I47" s="251"/>
      <c r="J47" s="200"/>
      <c r="K47" s="2"/>
    </row>
    <row r="48" spans="1:11">
      <c r="A48" s="2"/>
      <c r="B48" s="385" t="s">
        <v>439</v>
      </c>
      <c r="C48" s="386"/>
      <c r="D48" s="387"/>
      <c r="E48" s="206">
        <f>E49+E59+E68+E79</f>
        <v>0</v>
      </c>
      <c r="F48" s="206">
        <f>F49+F59+F68+F79</f>
        <v>0</v>
      </c>
      <c r="G48" s="203">
        <f t="shared" si="0"/>
        <v>0</v>
      </c>
      <c r="H48" s="206">
        <f>H49+H59+H68+H79</f>
        <v>0</v>
      </c>
      <c r="I48" s="206">
        <f>I49+I59+I68+I79</f>
        <v>0</v>
      </c>
      <c r="J48" s="203">
        <f t="shared" si="1"/>
        <v>0</v>
      </c>
      <c r="K48" s="2"/>
    </row>
    <row r="49" spans="1:11">
      <c r="A49" s="2"/>
      <c r="B49" s="190"/>
      <c r="C49" s="136" t="s">
        <v>407</v>
      </c>
      <c r="D49" s="205"/>
      <c r="E49" s="206">
        <f>SUM(E50:E57)</f>
        <v>0</v>
      </c>
      <c r="F49" s="206">
        <f>SUM(F50:F57)</f>
        <v>0</v>
      </c>
      <c r="G49" s="203">
        <f t="shared" si="0"/>
        <v>0</v>
      </c>
      <c r="H49" s="206">
        <f>H50+H60+H69+H80</f>
        <v>0</v>
      </c>
      <c r="I49" s="206">
        <f>SUM(I50:I57)</f>
        <v>0</v>
      </c>
      <c r="J49" s="203">
        <f t="shared" si="1"/>
        <v>0</v>
      </c>
      <c r="K49" s="2"/>
    </row>
    <row r="50" spans="1:11">
      <c r="A50" s="2"/>
      <c r="B50" s="213"/>
      <c r="C50" s="209"/>
      <c r="D50" s="95" t="s">
        <v>408</v>
      </c>
      <c r="E50" s="251">
        <v>0</v>
      </c>
      <c r="F50" s="251">
        <v>0</v>
      </c>
      <c r="G50" s="200">
        <f t="shared" si="0"/>
        <v>0</v>
      </c>
      <c r="H50" s="251">
        <v>0</v>
      </c>
      <c r="I50" s="251">
        <v>0</v>
      </c>
      <c r="J50" s="200">
        <f t="shared" si="1"/>
        <v>0</v>
      </c>
      <c r="K50" s="2"/>
    </row>
    <row r="51" spans="1:11">
      <c r="A51" s="2"/>
      <c r="B51" s="213"/>
      <c r="C51" s="209"/>
      <c r="D51" s="95" t="s">
        <v>409</v>
      </c>
      <c r="E51" s="251">
        <v>0</v>
      </c>
      <c r="F51" s="251">
        <v>0</v>
      </c>
      <c r="G51" s="200">
        <f t="shared" si="0"/>
        <v>0</v>
      </c>
      <c r="H51" s="251">
        <v>0</v>
      </c>
      <c r="I51" s="251">
        <v>0</v>
      </c>
      <c r="J51" s="200">
        <f t="shared" si="1"/>
        <v>0</v>
      </c>
      <c r="K51" s="2"/>
    </row>
    <row r="52" spans="1:11">
      <c r="A52" s="2"/>
      <c r="B52" s="213"/>
      <c r="C52" s="209"/>
      <c r="D52" s="95" t="s">
        <v>410</v>
      </c>
      <c r="E52" s="251">
        <v>0</v>
      </c>
      <c r="F52" s="251">
        <v>0</v>
      </c>
      <c r="G52" s="200">
        <f t="shared" si="0"/>
        <v>0</v>
      </c>
      <c r="H52" s="251">
        <v>0</v>
      </c>
      <c r="I52" s="251">
        <v>0</v>
      </c>
      <c r="J52" s="200">
        <f t="shared" si="1"/>
        <v>0</v>
      </c>
      <c r="K52" s="2"/>
    </row>
    <row r="53" spans="1:11">
      <c r="A53" s="2"/>
      <c r="B53" s="214"/>
      <c r="C53" s="215"/>
      <c r="D53" s="194" t="s">
        <v>411</v>
      </c>
      <c r="E53" s="252">
        <v>0</v>
      </c>
      <c r="F53" s="252">
        <v>0</v>
      </c>
      <c r="G53" s="253">
        <f t="shared" si="0"/>
        <v>0</v>
      </c>
      <c r="H53" s="252">
        <v>0</v>
      </c>
      <c r="I53" s="252">
        <v>0</v>
      </c>
      <c r="J53" s="253">
        <f t="shared" si="1"/>
        <v>0</v>
      </c>
      <c r="K53" s="2"/>
    </row>
    <row r="54" spans="1:11">
      <c r="A54" s="2"/>
      <c r="B54" s="216"/>
      <c r="C54" s="217"/>
      <c r="D54" s="197" t="s">
        <v>412</v>
      </c>
      <c r="E54" s="254">
        <v>0</v>
      </c>
      <c r="F54" s="254">
        <v>0</v>
      </c>
      <c r="G54" s="255">
        <f t="shared" si="0"/>
        <v>0</v>
      </c>
      <c r="H54" s="254">
        <v>0</v>
      </c>
      <c r="I54" s="254">
        <v>0</v>
      </c>
      <c r="J54" s="255">
        <f t="shared" si="1"/>
        <v>0</v>
      </c>
      <c r="K54" s="2"/>
    </row>
    <row r="55" spans="1:11">
      <c r="A55" s="2"/>
      <c r="B55" s="213"/>
      <c r="C55" s="209"/>
      <c r="D55" s="95" t="s">
        <v>413</v>
      </c>
      <c r="E55" s="251">
        <v>0</v>
      </c>
      <c r="F55" s="251">
        <v>0</v>
      </c>
      <c r="G55" s="200">
        <f t="shared" si="0"/>
        <v>0</v>
      </c>
      <c r="H55" s="251">
        <v>0</v>
      </c>
      <c r="I55" s="251">
        <v>0</v>
      </c>
      <c r="J55" s="200">
        <f t="shared" si="1"/>
        <v>0</v>
      </c>
      <c r="K55" s="2"/>
    </row>
    <row r="56" spans="1:11">
      <c r="A56" s="2"/>
      <c r="B56" s="213"/>
      <c r="C56" s="209"/>
      <c r="D56" s="95" t="s">
        <v>414</v>
      </c>
      <c r="E56" s="251">
        <v>0</v>
      </c>
      <c r="F56" s="251">
        <v>0</v>
      </c>
      <c r="G56" s="200">
        <f t="shared" si="0"/>
        <v>0</v>
      </c>
      <c r="H56" s="251">
        <v>0</v>
      </c>
      <c r="I56" s="251">
        <v>0</v>
      </c>
      <c r="J56" s="200">
        <f t="shared" si="1"/>
        <v>0</v>
      </c>
      <c r="K56" s="2"/>
    </row>
    <row r="57" spans="1:11">
      <c r="A57" s="2"/>
      <c r="B57" s="213"/>
      <c r="C57" s="209"/>
      <c r="D57" s="95" t="s">
        <v>415</v>
      </c>
      <c r="E57" s="251">
        <v>0</v>
      </c>
      <c r="F57" s="251">
        <v>0</v>
      </c>
      <c r="G57" s="200">
        <f t="shared" si="0"/>
        <v>0</v>
      </c>
      <c r="H57" s="251">
        <v>0</v>
      </c>
      <c r="I57" s="251">
        <v>0</v>
      </c>
      <c r="J57" s="200">
        <f t="shared" si="1"/>
        <v>0</v>
      </c>
      <c r="K57" s="2"/>
    </row>
    <row r="58" spans="1:11">
      <c r="A58" s="2"/>
      <c r="B58" s="210"/>
      <c r="C58" s="211"/>
      <c r="D58" s="212"/>
      <c r="E58" s="206"/>
      <c r="F58" s="206"/>
      <c r="G58" s="200"/>
      <c r="H58" s="206"/>
      <c r="I58" s="206"/>
      <c r="J58" s="200"/>
      <c r="K58" s="2"/>
    </row>
    <row r="59" spans="1:11">
      <c r="A59" s="2"/>
      <c r="B59" s="190"/>
      <c r="C59" s="136" t="s">
        <v>416</v>
      </c>
      <c r="D59" s="205"/>
      <c r="E59" s="206">
        <f>SUM(E60:E66)</f>
        <v>0</v>
      </c>
      <c r="F59" s="206">
        <f>SUM(F60:F66)</f>
        <v>0</v>
      </c>
      <c r="G59" s="203">
        <f t="shared" si="0"/>
        <v>0</v>
      </c>
      <c r="H59" s="206">
        <f>SUM(H60:H66)</f>
        <v>0</v>
      </c>
      <c r="I59" s="206">
        <f>SUM(I60:I66)</f>
        <v>0</v>
      </c>
      <c r="J59" s="203">
        <f t="shared" si="1"/>
        <v>0</v>
      </c>
      <c r="K59" s="2"/>
    </row>
    <row r="60" spans="1:11">
      <c r="A60" s="2"/>
      <c r="B60" s="213"/>
      <c r="C60" s="209"/>
      <c r="D60" s="95" t="s">
        <v>417</v>
      </c>
      <c r="E60" s="251">
        <v>0</v>
      </c>
      <c r="F60" s="251">
        <v>0</v>
      </c>
      <c r="G60" s="200">
        <f t="shared" si="0"/>
        <v>0</v>
      </c>
      <c r="H60" s="251">
        <v>0</v>
      </c>
      <c r="I60" s="251">
        <v>0</v>
      </c>
      <c r="J60" s="200">
        <f t="shared" si="1"/>
        <v>0</v>
      </c>
      <c r="K60" s="2"/>
    </row>
    <row r="61" spans="1:11">
      <c r="A61" s="2"/>
      <c r="B61" s="213"/>
      <c r="C61" s="209"/>
      <c r="D61" s="95" t="s">
        <v>418</v>
      </c>
      <c r="E61" s="251">
        <v>0</v>
      </c>
      <c r="F61" s="251">
        <v>0</v>
      </c>
      <c r="G61" s="200">
        <f t="shared" si="0"/>
        <v>0</v>
      </c>
      <c r="H61" s="251">
        <v>0</v>
      </c>
      <c r="I61" s="251">
        <v>0</v>
      </c>
      <c r="J61" s="200">
        <f t="shared" si="1"/>
        <v>0</v>
      </c>
      <c r="K61" s="2"/>
    </row>
    <row r="62" spans="1:11">
      <c r="A62" s="2"/>
      <c r="B62" s="213"/>
      <c r="C62" s="209"/>
      <c r="D62" s="95" t="s">
        <v>419</v>
      </c>
      <c r="E62" s="251">
        <v>0</v>
      </c>
      <c r="F62" s="251">
        <v>0</v>
      </c>
      <c r="G62" s="200">
        <f t="shared" si="0"/>
        <v>0</v>
      </c>
      <c r="H62" s="251">
        <v>0</v>
      </c>
      <c r="I62" s="251">
        <v>0</v>
      </c>
      <c r="J62" s="200">
        <f t="shared" si="1"/>
        <v>0</v>
      </c>
      <c r="K62" s="2"/>
    </row>
    <row r="63" spans="1:11">
      <c r="A63" s="2"/>
      <c r="B63" s="213"/>
      <c r="C63" s="209"/>
      <c r="D63" s="95" t="s">
        <v>420</v>
      </c>
      <c r="E63" s="251">
        <v>0</v>
      </c>
      <c r="F63" s="251">
        <v>0</v>
      </c>
      <c r="G63" s="200">
        <f t="shared" si="0"/>
        <v>0</v>
      </c>
      <c r="H63" s="251">
        <v>0</v>
      </c>
      <c r="I63" s="251">
        <v>0</v>
      </c>
      <c r="J63" s="200">
        <f t="shared" si="1"/>
        <v>0</v>
      </c>
      <c r="K63" s="2"/>
    </row>
    <row r="64" spans="1:11">
      <c r="A64" s="2"/>
      <c r="B64" s="213"/>
      <c r="C64" s="209"/>
      <c r="D64" s="95" t="s">
        <v>421</v>
      </c>
      <c r="E64" s="251">
        <v>0</v>
      </c>
      <c r="F64" s="251">
        <v>0</v>
      </c>
      <c r="G64" s="200">
        <f t="shared" si="0"/>
        <v>0</v>
      </c>
      <c r="H64" s="251">
        <v>0</v>
      </c>
      <c r="I64" s="251">
        <v>0</v>
      </c>
      <c r="J64" s="200">
        <f t="shared" si="1"/>
        <v>0</v>
      </c>
      <c r="K64" s="2"/>
    </row>
    <row r="65" spans="1:11">
      <c r="A65" s="2"/>
      <c r="B65" s="213"/>
      <c r="C65" s="209"/>
      <c r="D65" s="95" t="s">
        <v>422</v>
      </c>
      <c r="E65" s="251">
        <v>0</v>
      </c>
      <c r="F65" s="251">
        <v>0</v>
      </c>
      <c r="G65" s="200">
        <f t="shared" si="0"/>
        <v>0</v>
      </c>
      <c r="H65" s="251">
        <v>0</v>
      </c>
      <c r="I65" s="251">
        <v>0</v>
      </c>
      <c r="J65" s="200">
        <f t="shared" si="1"/>
        <v>0</v>
      </c>
      <c r="K65" s="2"/>
    </row>
    <row r="66" spans="1:11">
      <c r="A66" s="2"/>
      <c r="B66" s="213"/>
      <c r="C66" s="209"/>
      <c r="D66" s="95" t="s">
        <v>423</v>
      </c>
      <c r="E66" s="251">
        <v>0</v>
      </c>
      <c r="F66" s="251">
        <v>0</v>
      </c>
      <c r="G66" s="200">
        <f t="shared" si="0"/>
        <v>0</v>
      </c>
      <c r="H66" s="251">
        <v>0</v>
      </c>
      <c r="I66" s="251">
        <v>0</v>
      </c>
      <c r="J66" s="200">
        <f t="shared" si="1"/>
        <v>0</v>
      </c>
      <c r="K66" s="2"/>
    </row>
    <row r="67" spans="1:11">
      <c r="A67" s="2"/>
      <c r="B67" s="210"/>
      <c r="C67" s="211"/>
      <c r="D67" s="212"/>
      <c r="E67" s="206"/>
      <c r="F67" s="206"/>
      <c r="G67" s="200"/>
      <c r="H67" s="206"/>
      <c r="I67" s="206"/>
      <c r="J67" s="200"/>
      <c r="K67" s="2"/>
    </row>
    <row r="68" spans="1:11">
      <c r="A68" s="2"/>
      <c r="B68" s="190"/>
      <c r="C68" s="136" t="s">
        <v>424</v>
      </c>
      <c r="D68" s="205"/>
      <c r="E68" s="206">
        <f>SUM(E69:E77)</f>
        <v>0</v>
      </c>
      <c r="F68" s="206">
        <f>SUM(F69:F77)</f>
        <v>0</v>
      </c>
      <c r="G68" s="203">
        <f t="shared" si="0"/>
        <v>0</v>
      </c>
      <c r="H68" s="206">
        <f>SUM(H69:H77)</f>
        <v>0</v>
      </c>
      <c r="I68" s="206">
        <f>SUM(I69:I77)</f>
        <v>0</v>
      </c>
      <c r="J68" s="203">
        <f t="shared" si="1"/>
        <v>0</v>
      </c>
      <c r="K68" s="2"/>
    </row>
    <row r="69" spans="1:11">
      <c r="A69" s="2"/>
      <c r="B69" s="213"/>
      <c r="C69" s="209"/>
      <c r="D69" s="95" t="s">
        <v>425</v>
      </c>
      <c r="E69" s="251">
        <v>0</v>
      </c>
      <c r="F69" s="251">
        <v>0</v>
      </c>
      <c r="G69" s="200">
        <f t="shared" si="0"/>
        <v>0</v>
      </c>
      <c r="H69" s="251">
        <v>0</v>
      </c>
      <c r="I69" s="251">
        <v>0</v>
      </c>
      <c r="J69" s="200">
        <f t="shared" si="1"/>
        <v>0</v>
      </c>
      <c r="K69" s="2"/>
    </row>
    <row r="70" spans="1:11">
      <c r="A70" s="2"/>
      <c r="B70" s="213"/>
      <c r="C70" s="209"/>
      <c r="D70" s="95" t="s">
        <v>426</v>
      </c>
      <c r="E70" s="251">
        <v>0</v>
      </c>
      <c r="F70" s="251">
        <v>0</v>
      </c>
      <c r="G70" s="200">
        <f t="shared" si="0"/>
        <v>0</v>
      </c>
      <c r="H70" s="251">
        <v>0</v>
      </c>
      <c r="I70" s="251">
        <v>0</v>
      </c>
      <c r="J70" s="200">
        <f t="shared" si="1"/>
        <v>0</v>
      </c>
      <c r="K70" s="2"/>
    </row>
    <row r="71" spans="1:11">
      <c r="A71" s="2"/>
      <c r="B71" s="213"/>
      <c r="C71" s="209"/>
      <c r="D71" s="95" t="s">
        <v>427</v>
      </c>
      <c r="E71" s="251">
        <v>0</v>
      </c>
      <c r="F71" s="251">
        <v>0</v>
      </c>
      <c r="G71" s="200">
        <f t="shared" si="0"/>
        <v>0</v>
      </c>
      <c r="H71" s="251">
        <v>0</v>
      </c>
      <c r="I71" s="251">
        <v>0</v>
      </c>
      <c r="J71" s="200">
        <f t="shared" si="1"/>
        <v>0</v>
      </c>
      <c r="K71" s="2"/>
    </row>
    <row r="72" spans="1:11">
      <c r="A72" s="2"/>
      <c r="B72" s="213"/>
      <c r="C72" s="209"/>
      <c r="D72" s="95" t="s">
        <v>428</v>
      </c>
      <c r="E72" s="251">
        <v>0</v>
      </c>
      <c r="F72" s="251">
        <v>0</v>
      </c>
      <c r="G72" s="200">
        <f t="shared" si="0"/>
        <v>0</v>
      </c>
      <c r="H72" s="251">
        <v>0</v>
      </c>
      <c r="I72" s="251">
        <v>0</v>
      </c>
      <c r="J72" s="200">
        <f t="shared" si="1"/>
        <v>0</v>
      </c>
      <c r="K72" s="2"/>
    </row>
    <row r="73" spans="1:11">
      <c r="A73" s="2"/>
      <c r="B73" s="213"/>
      <c r="C73" s="209"/>
      <c r="D73" s="95" t="s">
        <v>429</v>
      </c>
      <c r="E73" s="251">
        <v>0</v>
      </c>
      <c r="F73" s="251">
        <v>0</v>
      </c>
      <c r="G73" s="200">
        <f t="shared" si="0"/>
        <v>0</v>
      </c>
      <c r="H73" s="251">
        <v>0</v>
      </c>
      <c r="I73" s="251">
        <v>0</v>
      </c>
      <c r="J73" s="200">
        <f t="shared" si="1"/>
        <v>0</v>
      </c>
      <c r="K73" s="2"/>
    </row>
    <row r="74" spans="1:11">
      <c r="A74" s="2"/>
      <c r="B74" s="213"/>
      <c r="C74" s="209"/>
      <c r="D74" s="95" t="s">
        <v>430</v>
      </c>
      <c r="E74" s="251">
        <v>0</v>
      </c>
      <c r="F74" s="251">
        <v>0</v>
      </c>
      <c r="G74" s="200">
        <f t="shared" si="0"/>
        <v>0</v>
      </c>
      <c r="H74" s="251">
        <v>0</v>
      </c>
      <c r="I74" s="251">
        <v>0</v>
      </c>
      <c r="J74" s="200">
        <f t="shared" si="1"/>
        <v>0</v>
      </c>
      <c r="K74" s="2"/>
    </row>
    <row r="75" spans="1:11">
      <c r="A75" s="2"/>
      <c r="B75" s="213"/>
      <c r="C75" s="209"/>
      <c r="D75" s="95" t="s">
        <v>431</v>
      </c>
      <c r="E75" s="251">
        <v>0</v>
      </c>
      <c r="F75" s="251">
        <v>0</v>
      </c>
      <c r="G75" s="200">
        <f t="shared" si="0"/>
        <v>0</v>
      </c>
      <c r="H75" s="251">
        <v>0</v>
      </c>
      <c r="I75" s="251">
        <v>0</v>
      </c>
      <c r="J75" s="200">
        <f t="shared" si="1"/>
        <v>0</v>
      </c>
      <c r="K75" s="2"/>
    </row>
    <row r="76" spans="1:11">
      <c r="A76" s="2"/>
      <c r="B76" s="213"/>
      <c r="C76" s="209"/>
      <c r="D76" s="95" t="s">
        <v>432</v>
      </c>
      <c r="E76" s="251">
        <v>0</v>
      </c>
      <c r="F76" s="251">
        <v>0</v>
      </c>
      <c r="G76" s="200">
        <f t="shared" ref="G76:G85" si="2">E76+F76</f>
        <v>0</v>
      </c>
      <c r="H76" s="251">
        <v>0</v>
      </c>
      <c r="I76" s="251">
        <v>0</v>
      </c>
      <c r="J76" s="200">
        <f t="shared" ref="J76:J83" si="3">G76-H76</f>
        <v>0</v>
      </c>
      <c r="K76" s="2"/>
    </row>
    <row r="77" spans="1:11">
      <c r="A77" s="2"/>
      <c r="B77" s="213"/>
      <c r="C77" s="209"/>
      <c r="D77" s="95" t="s">
        <v>433</v>
      </c>
      <c r="E77" s="251">
        <v>0</v>
      </c>
      <c r="F77" s="251">
        <v>0</v>
      </c>
      <c r="G77" s="200">
        <f t="shared" si="2"/>
        <v>0</v>
      </c>
      <c r="H77" s="251">
        <v>0</v>
      </c>
      <c r="I77" s="251">
        <v>0</v>
      </c>
      <c r="J77" s="200">
        <f t="shared" si="3"/>
        <v>0</v>
      </c>
      <c r="K77" s="2"/>
    </row>
    <row r="78" spans="1:11">
      <c r="A78" s="2"/>
      <c r="B78" s="210"/>
      <c r="C78" s="211"/>
      <c r="D78" s="212"/>
      <c r="E78" s="206"/>
      <c r="F78" s="206"/>
      <c r="G78" s="200"/>
      <c r="H78" s="206"/>
      <c r="I78" s="206"/>
      <c r="J78" s="200"/>
      <c r="K78" s="2"/>
    </row>
    <row r="79" spans="1:11">
      <c r="A79" s="2"/>
      <c r="B79" s="190"/>
      <c r="C79" s="136" t="s">
        <v>434</v>
      </c>
      <c r="D79" s="205"/>
      <c r="E79" s="206">
        <f>SUM(E80:E83)</f>
        <v>0</v>
      </c>
      <c r="F79" s="206">
        <f>SUM(F80:F83)</f>
        <v>0</v>
      </c>
      <c r="G79" s="203">
        <f t="shared" si="2"/>
        <v>0</v>
      </c>
      <c r="H79" s="206">
        <f>SUM(H80:H83)</f>
        <v>0</v>
      </c>
      <c r="I79" s="206">
        <f>SUM(I80:I83)</f>
        <v>0</v>
      </c>
      <c r="J79" s="203">
        <f t="shared" si="3"/>
        <v>0</v>
      </c>
      <c r="K79" s="2"/>
    </row>
    <row r="80" spans="1:11">
      <c r="A80" s="2"/>
      <c r="B80" s="213"/>
      <c r="C80" s="209"/>
      <c r="D80" s="95" t="s">
        <v>435</v>
      </c>
      <c r="E80" s="251">
        <v>0</v>
      </c>
      <c r="F80" s="251">
        <v>0</v>
      </c>
      <c r="G80" s="200">
        <f t="shared" si="2"/>
        <v>0</v>
      </c>
      <c r="H80" s="251">
        <v>0</v>
      </c>
      <c r="I80" s="251">
        <v>0</v>
      </c>
      <c r="J80" s="200">
        <f t="shared" si="3"/>
        <v>0</v>
      </c>
      <c r="K80" s="2"/>
    </row>
    <row r="81" spans="1:11" ht="16.5">
      <c r="A81" s="2"/>
      <c r="B81" s="213"/>
      <c r="C81" s="209"/>
      <c r="D81" s="95" t="s">
        <v>436</v>
      </c>
      <c r="E81" s="251">
        <v>0</v>
      </c>
      <c r="F81" s="251">
        <v>0</v>
      </c>
      <c r="G81" s="200">
        <f t="shared" si="2"/>
        <v>0</v>
      </c>
      <c r="H81" s="251">
        <v>0</v>
      </c>
      <c r="I81" s="251">
        <v>0</v>
      </c>
      <c r="J81" s="200">
        <f t="shared" si="3"/>
        <v>0</v>
      </c>
      <c r="K81" s="2"/>
    </row>
    <row r="82" spans="1:11">
      <c r="A82" s="2"/>
      <c r="B82" s="213"/>
      <c r="C82" s="209"/>
      <c r="D82" s="95" t="s">
        <v>437</v>
      </c>
      <c r="E82" s="251">
        <v>0</v>
      </c>
      <c r="F82" s="251">
        <v>0</v>
      </c>
      <c r="G82" s="200">
        <f t="shared" si="2"/>
        <v>0</v>
      </c>
      <c r="H82" s="251">
        <v>0</v>
      </c>
      <c r="I82" s="251">
        <v>0</v>
      </c>
      <c r="J82" s="200">
        <f t="shared" si="3"/>
        <v>0</v>
      </c>
      <c r="K82" s="2"/>
    </row>
    <row r="83" spans="1:11">
      <c r="A83" s="2"/>
      <c r="B83" s="213"/>
      <c r="C83" s="209"/>
      <c r="D83" s="95" t="s">
        <v>438</v>
      </c>
      <c r="E83" s="251">
        <v>0</v>
      </c>
      <c r="F83" s="251">
        <v>0</v>
      </c>
      <c r="G83" s="200">
        <f t="shared" si="2"/>
        <v>0</v>
      </c>
      <c r="H83" s="251">
        <v>0</v>
      </c>
      <c r="I83" s="251">
        <v>0</v>
      </c>
      <c r="J83" s="200">
        <f t="shared" si="3"/>
        <v>0</v>
      </c>
      <c r="K83" s="2"/>
    </row>
    <row r="84" spans="1:11">
      <c r="A84" s="2"/>
      <c r="B84" s="210"/>
      <c r="C84" s="211"/>
      <c r="D84" s="212"/>
      <c r="E84" s="206"/>
      <c r="F84" s="206"/>
      <c r="G84" s="200"/>
      <c r="H84" s="206"/>
      <c r="I84" s="206"/>
      <c r="J84" s="200"/>
      <c r="K84" s="2"/>
    </row>
    <row r="85" spans="1:11">
      <c r="A85" s="2"/>
      <c r="B85" s="385" t="s">
        <v>385</v>
      </c>
      <c r="C85" s="386"/>
      <c r="D85" s="387"/>
      <c r="E85" s="206">
        <f>E11+E48</f>
        <v>24154149</v>
      </c>
      <c r="F85" s="206">
        <f>F11+F48</f>
        <v>79955.790000000037</v>
      </c>
      <c r="G85" s="203">
        <f t="shared" si="2"/>
        <v>24234104.789999999</v>
      </c>
      <c r="H85" s="203">
        <f>H11+H48</f>
        <v>9688495.5699999984</v>
      </c>
      <c r="I85" s="206">
        <f>I11+I48</f>
        <v>9688495.5699999984</v>
      </c>
      <c r="J85" s="203">
        <f>+G85-H85</f>
        <v>14545609.220000001</v>
      </c>
      <c r="K85" s="2"/>
    </row>
    <row r="86" spans="1:11">
      <c r="A86" s="2"/>
      <c r="B86" s="218"/>
      <c r="C86" s="219"/>
      <c r="D86" s="220"/>
      <c r="E86" s="221"/>
      <c r="F86" s="221"/>
      <c r="G86" s="221"/>
      <c r="H86" s="221"/>
      <c r="I86" s="221"/>
      <c r="J86" s="195"/>
      <c r="K86" s="2"/>
    </row>
    <row r="87" spans="1:11">
      <c r="A87" s="40"/>
      <c r="B87" s="40" t="s">
        <v>119</v>
      </c>
      <c r="C87" s="211"/>
      <c r="D87" s="222"/>
      <c r="E87" s="223"/>
      <c r="F87" s="223"/>
      <c r="G87" s="223"/>
      <c r="H87" s="223"/>
      <c r="I87" s="223"/>
      <c r="J87" s="202"/>
      <c r="K87" s="2"/>
    </row>
    <row r="88" spans="1:11">
      <c r="A88" s="2"/>
      <c r="B88" s="211"/>
      <c r="C88" s="211"/>
      <c r="D88" s="222"/>
      <c r="E88" s="223"/>
      <c r="F88" s="223"/>
      <c r="G88" s="223"/>
      <c r="H88" s="223"/>
      <c r="I88" s="223"/>
      <c r="J88" s="202"/>
      <c r="K88" s="2"/>
    </row>
    <row r="89" spans="1:11">
      <c r="A89" s="2"/>
      <c r="B89" s="211"/>
      <c r="C89" s="211"/>
      <c r="D89" s="222"/>
      <c r="E89" s="223"/>
      <c r="F89" s="223"/>
      <c r="G89" s="223"/>
      <c r="H89" s="223"/>
      <c r="I89" s="223"/>
      <c r="J89" s="202"/>
      <c r="K89" s="2"/>
    </row>
    <row r="90" spans="1:11">
      <c r="A90" s="2"/>
      <c r="B90" s="211"/>
      <c r="C90" s="211"/>
      <c r="D90" s="222"/>
      <c r="E90" s="223"/>
      <c r="F90" s="223"/>
      <c r="G90" s="223"/>
      <c r="H90" s="223"/>
      <c r="I90" s="223"/>
      <c r="J90" s="202"/>
      <c r="K90" s="2"/>
    </row>
    <row r="91" spans="1:11">
      <c r="A91" s="2"/>
      <c r="B91" s="211"/>
      <c r="C91" s="211"/>
      <c r="D91" s="222"/>
      <c r="E91" s="223"/>
      <c r="F91" s="223"/>
      <c r="G91" s="223"/>
      <c r="H91" s="223"/>
      <c r="I91" s="223"/>
      <c r="J91" s="202"/>
      <c r="K91" s="2"/>
    </row>
    <row r="92" spans="1:11">
      <c r="A92" s="2"/>
      <c r="B92" s="211"/>
      <c r="C92" s="211"/>
      <c r="D92" s="222"/>
      <c r="E92" s="223"/>
      <c r="F92" s="223"/>
      <c r="G92" s="223"/>
      <c r="H92" s="223"/>
      <c r="I92" s="223"/>
      <c r="J92" s="202"/>
      <c r="K92" s="2"/>
    </row>
    <row r="93" spans="1:11">
      <c r="A93" s="2"/>
      <c r="B93" s="211"/>
      <c r="C93" s="211"/>
      <c r="D93" s="222"/>
      <c r="E93" s="223"/>
      <c r="F93" s="223"/>
      <c r="G93" s="223"/>
      <c r="H93" s="223"/>
      <c r="I93" s="223"/>
      <c r="J93" s="202"/>
      <c r="K93" s="2"/>
    </row>
    <row r="94" spans="1:11">
      <c r="A94" s="2"/>
      <c r="B94" s="211"/>
      <c r="C94" s="211"/>
      <c r="D94" s="222"/>
      <c r="E94" s="223"/>
      <c r="F94" s="223"/>
      <c r="G94" s="223"/>
      <c r="H94" s="223"/>
      <c r="I94" s="223"/>
      <c r="J94" s="202"/>
      <c r="K94" s="2"/>
    </row>
    <row r="95" spans="1:11" s="250" customFormat="1" ht="18" customHeight="1">
      <c r="A95" s="249"/>
      <c r="B95" s="248" t="s">
        <v>464</v>
      </c>
      <c r="C95" s="388" t="s">
        <v>469</v>
      </c>
      <c r="D95" s="388"/>
      <c r="E95" s="351" t="s">
        <v>468</v>
      </c>
      <c r="F95" s="351"/>
      <c r="G95" s="188"/>
      <c r="H95" s="256"/>
      <c r="I95" s="352" t="s">
        <v>472</v>
      </c>
      <c r="J95" s="352"/>
    </row>
    <row r="96" spans="1:11" s="250" customFormat="1" ht="15" customHeight="1">
      <c r="A96" s="249"/>
      <c r="B96" s="256"/>
      <c r="C96" s="389" t="s">
        <v>465</v>
      </c>
      <c r="D96" s="388"/>
      <c r="E96" s="351" t="s">
        <v>458</v>
      </c>
      <c r="F96" s="351"/>
      <c r="G96" s="188"/>
      <c r="H96" s="256"/>
      <c r="I96" s="352" t="s">
        <v>463</v>
      </c>
      <c r="J96" s="352"/>
    </row>
    <row r="97" spans="1:10" s="250" customFormat="1">
      <c r="A97" s="249"/>
      <c r="B97" s="248"/>
      <c r="C97" s="388"/>
      <c r="D97" s="388"/>
      <c r="E97" s="351"/>
      <c r="F97" s="351"/>
      <c r="G97" s="249"/>
      <c r="H97" s="256"/>
      <c r="I97" s="352"/>
      <c r="J97" s="352"/>
    </row>
  </sheetData>
  <mergeCells count="20">
    <mergeCell ref="B11:D11"/>
    <mergeCell ref="B1:J1"/>
    <mergeCell ref="B2:J2"/>
    <mergeCell ref="B3:J3"/>
    <mergeCell ref="B4:J4"/>
    <mergeCell ref="B5:J5"/>
    <mergeCell ref="B6:J6"/>
    <mergeCell ref="B7:J7"/>
    <mergeCell ref="B8:D9"/>
    <mergeCell ref="E8:I8"/>
    <mergeCell ref="J8:J9"/>
    <mergeCell ref="B10:D10"/>
    <mergeCell ref="B48:D48"/>
    <mergeCell ref="B85:D85"/>
    <mergeCell ref="E95:F95"/>
    <mergeCell ref="I95:J95"/>
    <mergeCell ref="E96:F97"/>
    <mergeCell ref="I96:J97"/>
    <mergeCell ref="C95:D95"/>
    <mergeCell ref="C96:D97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1" manualBreakCount="1">
    <brk id="53" min="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A203-080F-4C18-B633-B30C0B5BFE62}">
  <sheetPr>
    <tabColor theme="4"/>
  </sheetPr>
  <dimension ref="A1:K47"/>
  <sheetViews>
    <sheetView tabSelected="1" zoomScale="130" zoomScaleNormal="130" zoomScaleSheetLayoutView="130" workbookViewId="0">
      <selection activeCell="B3" sqref="B3:J3"/>
    </sheetView>
  </sheetViews>
  <sheetFormatPr baseColWidth="10" defaultRowHeight="15"/>
  <cols>
    <col min="1" max="3" width="2.7109375" customWidth="1"/>
    <col min="4" max="4" width="40.7109375" customWidth="1"/>
    <col min="5" max="9" width="10.7109375" customWidth="1"/>
    <col min="10" max="10" width="12.7109375" customWidth="1"/>
    <col min="11" max="11" width="2.7109375" customWidth="1"/>
  </cols>
  <sheetData>
    <row r="1" spans="1:11">
      <c r="A1" s="1"/>
      <c r="B1" s="362" t="s">
        <v>440</v>
      </c>
      <c r="C1" s="362"/>
      <c r="D1" s="362"/>
      <c r="E1" s="362"/>
      <c r="F1" s="362"/>
      <c r="G1" s="362"/>
      <c r="H1" s="362"/>
      <c r="I1" s="362"/>
      <c r="J1" s="362"/>
      <c r="K1" s="1"/>
    </row>
    <row r="2" spans="1:11">
      <c r="A2" s="1"/>
      <c r="B2" s="363" t="s">
        <v>441</v>
      </c>
      <c r="C2" s="363"/>
      <c r="D2" s="363"/>
      <c r="E2" s="363"/>
      <c r="F2" s="363"/>
      <c r="G2" s="363"/>
      <c r="H2" s="363"/>
      <c r="I2" s="363"/>
      <c r="J2" s="363"/>
      <c r="K2" s="1"/>
    </row>
    <row r="3" spans="1:11">
      <c r="A3" s="2"/>
      <c r="B3" s="276" t="s">
        <v>1</v>
      </c>
      <c r="C3" s="277"/>
      <c r="D3" s="277"/>
      <c r="E3" s="277"/>
      <c r="F3" s="277"/>
      <c r="G3" s="277"/>
      <c r="H3" s="277"/>
      <c r="I3" s="277"/>
      <c r="J3" s="278"/>
      <c r="K3" s="2"/>
    </row>
    <row r="4" spans="1:11">
      <c r="A4" s="2"/>
      <c r="B4" s="319" t="s">
        <v>302</v>
      </c>
      <c r="C4" s="320"/>
      <c r="D4" s="320"/>
      <c r="E4" s="320"/>
      <c r="F4" s="320"/>
      <c r="G4" s="320"/>
      <c r="H4" s="320"/>
      <c r="I4" s="320"/>
      <c r="J4" s="321"/>
      <c r="K4" s="2"/>
    </row>
    <row r="5" spans="1:11">
      <c r="A5" s="2"/>
      <c r="B5" s="319" t="s">
        <v>467</v>
      </c>
      <c r="C5" s="320"/>
      <c r="D5" s="320"/>
      <c r="E5" s="320"/>
      <c r="F5" s="320"/>
      <c r="G5" s="320"/>
      <c r="H5" s="320"/>
      <c r="I5" s="320"/>
      <c r="J5" s="321"/>
      <c r="K5" s="2"/>
    </row>
    <row r="6" spans="1:11">
      <c r="A6" s="2"/>
      <c r="B6" s="370" t="s">
        <v>484</v>
      </c>
      <c r="C6" s="371"/>
      <c r="D6" s="371"/>
      <c r="E6" s="371"/>
      <c r="F6" s="371"/>
      <c r="G6" s="371"/>
      <c r="H6" s="371"/>
      <c r="I6" s="371"/>
      <c r="J6" s="372"/>
      <c r="K6" s="2"/>
    </row>
    <row r="7" spans="1:11">
      <c r="A7" s="2"/>
      <c r="B7" s="322" t="s">
        <v>3</v>
      </c>
      <c r="C7" s="323"/>
      <c r="D7" s="323"/>
      <c r="E7" s="323"/>
      <c r="F7" s="323"/>
      <c r="G7" s="323"/>
      <c r="H7" s="323"/>
      <c r="I7" s="323"/>
      <c r="J7" s="324"/>
      <c r="K7" s="2"/>
    </row>
    <row r="8" spans="1:11">
      <c r="A8" s="2"/>
      <c r="B8" s="318" t="s">
        <v>389</v>
      </c>
      <c r="C8" s="318"/>
      <c r="D8" s="318"/>
      <c r="E8" s="303" t="s">
        <v>304</v>
      </c>
      <c r="F8" s="303"/>
      <c r="G8" s="303"/>
      <c r="H8" s="303"/>
      <c r="I8" s="303"/>
      <c r="J8" s="303" t="s">
        <v>442</v>
      </c>
      <c r="K8" s="2"/>
    </row>
    <row r="9" spans="1:11" ht="16.5">
      <c r="A9" s="2"/>
      <c r="B9" s="318"/>
      <c r="C9" s="318"/>
      <c r="D9" s="318"/>
      <c r="E9" s="42" t="s">
        <v>306</v>
      </c>
      <c r="F9" s="42" t="s">
        <v>307</v>
      </c>
      <c r="G9" s="42" t="s">
        <v>308</v>
      </c>
      <c r="H9" s="42" t="s">
        <v>443</v>
      </c>
      <c r="I9" s="42" t="s">
        <v>205</v>
      </c>
      <c r="J9" s="303"/>
      <c r="K9" s="2"/>
    </row>
    <row r="10" spans="1:11">
      <c r="A10" s="2"/>
      <c r="B10" s="400" t="s">
        <v>444</v>
      </c>
      <c r="C10" s="401"/>
      <c r="D10" s="402"/>
      <c r="E10" s="224">
        <f>E11+E12+E13+E16+E17+E20</f>
        <v>19043940</v>
      </c>
      <c r="F10" s="224">
        <f>F11+F12+F13+F16+F17+F20</f>
        <v>0</v>
      </c>
      <c r="G10" s="224">
        <f>E10+F10</f>
        <v>19043940</v>
      </c>
      <c r="H10" s="224">
        <f>H11+H12+H13+H16+H17+H20</f>
        <v>7892572.7699999996</v>
      </c>
      <c r="I10" s="224">
        <f>I11+I12+I13+I16+I17+I20</f>
        <v>7892572.7699999996</v>
      </c>
      <c r="J10" s="203">
        <f>+G10-H10</f>
        <v>11151367.23</v>
      </c>
      <c r="K10" s="2"/>
    </row>
    <row r="11" spans="1:11">
      <c r="A11" s="2"/>
      <c r="B11" s="190"/>
      <c r="C11" s="394" t="s">
        <v>445</v>
      </c>
      <c r="D11" s="395"/>
      <c r="E11" s="192">
        <v>19043940</v>
      </c>
      <c r="F11" s="192">
        <f>478916.38-478916.38</f>
        <v>0</v>
      </c>
      <c r="G11" s="200">
        <f>E11+F11</f>
        <v>19043940</v>
      </c>
      <c r="H11" s="192">
        <v>7892572.7699999996</v>
      </c>
      <c r="I11" s="192">
        <v>7892572.7699999996</v>
      </c>
      <c r="J11" s="200">
        <f>+G11-H11</f>
        <v>11151367.23</v>
      </c>
      <c r="K11" s="2"/>
    </row>
    <row r="12" spans="1:11">
      <c r="A12" s="2"/>
      <c r="B12" s="190"/>
      <c r="C12" s="394" t="s">
        <v>446</v>
      </c>
      <c r="D12" s="395"/>
      <c r="E12" s="191">
        <v>0</v>
      </c>
      <c r="F12" s="191">
        <v>0</v>
      </c>
      <c r="G12" s="79">
        <f t="shared" ref="G12:G33" si="0">E12+F12</f>
        <v>0</v>
      </c>
      <c r="H12" s="191">
        <v>0</v>
      </c>
      <c r="I12" s="191">
        <v>0</v>
      </c>
      <c r="J12" s="79">
        <f t="shared" ref="J12:J32" si="1">G12-H12</f>
        <v>0</v>
      </c>
      <c r="K12" s="2"/>
    </row>
    <row r="13" spans="1:11">
      <c r="A13" s="2"/>
      <c r="B13" s="190"/>
      <c r="C13" s="394" t="s">
        <v>447</v>
      </c>
      <c r="D13" s="395"/>
      <c r="E13" s="79">
        <f>E14+E15</f>
        <v>0</v>
      </c>
      <c r="F13" s="79">
        <f>F14+F15</f>
        <v>0</v>
      </c>
      <c r="G13" s="79">
        <f t="shared" si="0"/>
        <v>0</v>
      </c>
      <c r="H13" s="79">
        <f>H14+H15</f>
        <v>0</v>
      </c>
      <c r="I13" s="79">
        <f>I14+I15</f>
        <v>0</v>
      </c>
      <c r="J13" s="79">
        <f t="shared" si="1"/>
        <v>0</v>
      </c>
      <c r="K13" s="2"/>
    </row>
    <row r="14" spans="1:11">
      <c r="A14" s="2"/>
      <c r="B14" s="190"/>
      <c r="C14" s="225"/>
      <c r="D14" s="95" t="s">
        <v>448</v>
      </c>
      <c r="E14" s="191">
        <v>0</v>
      </c>
      <c r="F14" s="191">
        <v>0</v>
      </c>
      <c r="G14" s="79">
        <f t="shared" si="0"/>
        <v>0</v>
      </c>
      <c r="H14" s="191">
        <v>0</v>
      </c>
      <c r="I14" s="96">
        <v>0</v>
      </c>
      <c r="J14" s="79">
        <f t="shared" si="1"/>
        <v>0</v>
      </c>
      <c r="K14" s="2"/>
    </row>
    <row r="15" spans="1:11">
      <c r="A15" s="2"/>
      <c r="B15" s="190"/>
      <c r="C15" s="225"/>
      <c r="D15" s="95" t="s">
        <v>449</v>
      </c>
      <c r="E15" s="191">
        <v>0</v>
      </c>
      <c r="F15" s="191">
        <v>0</v>
      </c>
      <c r="G15" s="79">
        <f t="shared" si="0"/>
        <v>0</v>
      </c>
      <c r="H15" s="191">
        <v>0</v>
      </c>
      <c r="I15" s="96">
        <v>0</v>
      </c>
      <c r="J15" s="79">
        <f t="shared" si="1"/>
        <v>0</v>
      </c>
      <c r="K15" s="2"/>
    </row>
    <row r="16" spans="1:11">
      <c r="A16" s="2"/>
      <c r="B16" s="190"/>
      <c r="C16" s="394" t="s">
        <v>450</v>
      </c>
      <c r="D16" s="395"/>
      <c r="E16" s="191">
        <v>0</v>
      </c>
      <c r="F16" s="191">
        <v>0</v>
      </c>
      <c r="G16" s="79">
        <f t="shared" si="0"/>
        <v>0</v>
      </c>
      <c r="H16" s="191">
        <v>0</v>
      </c>
      <c r="I16" s="96">
        <v>0</v>
      </c>
      <c r="J16" s="79">
        <f t="shared" si="1"/>
        <v>0</v>
      </c>
      <c r="K16" s="2"/>
    </row>
    <row r="17" spans="1:11">
      <c r="A17" s="2"/>
      <c r="B17" s="190"/>
      <c r="C17" s="394" t="s">
        <v>451</v>
      </c>
      <c r="D17" s="395"/>
      <c r="E17" s="79">
        <f>SUM(E18:E19)</f>
        <v>0</v>
      </c>
      <c r="F17" s="79">
        <f>SUM(F18:F19)</f>
        <v>0</v>
      </c>
      <c r="G17" s="79">
        <f t="shared" si="0"/>
        <v>0</v>
      </c>
      <c r="H17" s="79">
        <f>H18+H19</f>
        <v>0</v>
      </c>
      <c r="I17" s="79">
        <f>I18+I19</f>
        <v>0</v>
      </c>
      <c r="J17" s="79">
        <f t="shared" si="1"/>
        <v>0</v>
      </c>
      <c r="K17" s="2"/>
    </row>
    <row r="18" spans="1:11">
      <c r="A18" s="2"/>
      <c r="B18" s="190"/>
      <c r="C18" s="226"/>
      <c r="D18" s="108" t="s">
        <v>452</v>
      </c>
      <c r="E18" s="96">
        <v>0</v>
      </c>
      <c r="F18" s="96">
        <v>0</v>
      </c>
      <c r="G18" s="79">
        <f t="shared" si="0"/>
        <v>0</v>
      </c>
      <c r="H18" s="96">
        <v>0</v>
      </c>
      <c r="I18" s="96">
        <v>0</v>
      </c>
      <c r="J18" s="79">
        <f t="shared" si="1"/>
        <v>0</v>
      </c>
      <c r="K18" s="2"/>
    </row>
    <row r="19" spans="1:11">
      <c r="A19" s="2"/>
      <c r="B19" s="190"/>
      <c r="C19" s="226"/>
      <c r="D19" s="108" t="s">
        <v>453</v>
      </c>
      <c r="E19" s="96">
        <v>0</v>
      </c>
      <c r="F19" s="96">
        <v>0</v>
      </c>
      <c r="G19" s="79">
        <f t="shared" si="0"/>
        <v>0</v>
      </c>
      <c r="H19" s="96">
        <v>0</v>
      </c>
      <c r="I19" s="96">
        <v>0</v>
      </c>
      <c r="J19" s="79">
        <f t="shared" si="1"/>
        <v>0</v>
      </c>
      <c r="K19" s="2"/>
    </row>
    <row r="20" spans="1:11">
      <c r="A20" s="2"/>
      <c r="B20" s="190"/>
      <c r="C20" s="394" t="s">
        <v>454</v>
      </c>
      <c r="D20" s="395"/>
      <c r="E20" s="96">
        <v>0</v>
      </c>
      <c r="F20" s="96">
        <v>0</v>
      </c>
      <c r="G20" s="79">
        <f t="shared" si="0"/>
        <v>0</v>
      </c>
      <c r="H20" s="96">
        <v>0</v>
      </c>
      <c r="I20" s="96">
        <v>0</v>
      </c>
      <c r="J20" s="79">
        <f t="shared" si="1"/>
        <v>0</v>
      </c>
      <c r="K20" s="2"/>
    </row>
    <row r="21" spans="1:11">
      <c r="A21" s="2"/>
      <c r="B21" s="227"/>
      <c r="C21" s="225"/>
      <c r="D21" s="95"/>
      <c r="E21" s="79"/>
      <c r="F21" s="79"/>
      <c r="G21" s="79"/>
      <c r="H21" s="79"/>
      <c r="I21" s="101"/>
      <c r="J21" s="101">
        <f t="shared" si="1"/>
        <v>0</v>
      </c>
      <c r="K21" s="2"/>
    </row>
    <row r="22" spans="1:11">
      <c r="A22" s="2"/>
      <c r="B22" s="377" t="s">
        <v>455</v>
      </c>
      <c r="C22" s="310"/>
      <c r="D22" s="311"/>
      <c r="E22" s="228">
        <f>E23+E24+E25+E28+E29+E32</f>
        <v>0</v>
      </c>
      <c r="F22" s="229">
        <f>F23+F24+F25+F28+F29+F32</f>
        <v>0</v>
      </c>
      <c r="G22" s="230">
        <f>E22+F22</f>
        <v>0</v>
      </c>
      <c r="H22" s="228">
        <f>E22+G22</f>
        <v>0</v>
      </c>
      <c r="I22" s="228">
        <f>G22+H22</f>
        <v>0</v>
      </c>
      <c r="J22" s="228">
        <f>G22-H22</f>
        <v>0</v>
      </c>
      <c r="K22" s="2"/>
    </row>
    <row r="23" spans="1:11">
      <c r="A23" s="2"/>
      <c r="B23" s="190"/>
      <c r="C23" s="394" t="s">
        <v>445</v>
      </c>
      <c r="D23" s="395"/>
      <c r="E23" s="191">
        <v>0</v>
      </c>
      <c r="F23" s="191">
        <v>0</v>
      </c>
      <c r="G23" s="79">
        <f t="shared" si="0"/>
        <v>0</v>
      </c>
      <c r="H23" s="191">
        <v>0</v>
      </c>
      <c r="I23" s="96">
        <v>0</v>
      </c>
      <c r="J23" s="79">
        <f t="shared" si="1"/>
        <v>0</v>
      </c>
      <c r="K23" s="2"/>
    </row>
    <row r="24" spans="1:11">
      <c r="A24" s="2"/>
      <c r="B24" s="66"/>
      <c r="C24" s="396" t="s">
        <v>446</v>
      </c>
      <c r="D24" s="397"/>
      <c r="E24" s="68">
        <v>0</v>
      </c>
      <c r="F24" s="68">
        <v>0</v>
      </c>
      <c r="G24" s="195">
        <f t="shared" si="0"/>
        <v>0</v>
      </c>
      <c r="H24" s="68">
        <v>0</v>
      </c>
      <c r="I24" s="231">
        <v>0</v>
      </c>
      <c r="J24" s="195">
        <f t="shared" si="1"/>
        <v>0</v>
      </c>
      <c r="K24" s="2"/>
    </row>
    <row r="25" spans="1:11">
      <c r="A25" s="2"/>
      <c r="B25" s="196"/>
      <c r="C25" s="398" t="s">
        <v>447</v>
      </c>
      <c r="D25" s="399"/>
      <c r="E25" s="199">
        <f>E26+E27</f>
        <v>0</v>
      </c>
      <c r="F25" s="199">
        <f>F26+F27</f>
        <v>0</v>
      </c>
      <c r="G25" s="199">
        <f>E25+F25</f>
        <v>0</v>
      </c>
      <c r="H25" s="199">
        <f>H26+H27</f>
        <v>0</v>
      </c>
      <c r="I25" s="199">
        <f>I26+I27</f>
        <v>0</v>
      </c>
      <c r="J25" s="199">
        <f>G25-H25</f>
        <v>0</v>
      </c>
      <c r="K25" s="2"/>
    </row>
    <row r="26" spans="1:11">
      <c r="A26" s="2"/>
      <c r="B26" s="190"/>
      <c r="C26" s="225"/>
      <c r="D26" s="95" t="s">
        <v>448</v>
      </c>
      <c r="E26" s="191">
        <v>0</v>
      </c>
      <c r="F26" s="191">
        <v>0</v>
      </c>
      <c r="G26" s="79">
        <f>E26+F26</f>
        <v>0</v>
      </c>
      <c r="H26" s="96">
        <v>0</v>
      </c>
      <c r="I26" s="96">
        <v>0</v>
      </c>
      <c r="J26" s="79">
        <f t="shared" si="1"/>
        <v>0</v>
      </c>
      <c r="K26" s="2"/>
    </row>
    <row r="27" spans="1:11">
      <c r="A27" s="2"/>
      <c r="B27" s="190"/>
      <c r="C27" s="225"/>
      <c r="D27" s="95" t="s">
        <v>449</v>
      </c>
      <c r="E27" s="191">
        <v>0</v>
      </c>
      <c r="F27" s="191">
        <v>0</v>
      </c>
      <c r="G27" s="79">
        <f t="shared" si="0"/>
        <v>0</v>
      </c>
      <c r="H27" s="96">
        <v>0</v>
      </c>
      <c r="I27" s="96">
        <v>0</v>
      </c>
      <c r="J27" s="79">
        <f t="shared" si="1"/>
        <v>0</v>
      </c>
      <c r="K27" s="2"/>
    </row>
    <row r="28" spans="1:11">
      <c r="A28" s="2"/>
      <c r="B28" s="190"/>
      <c r="C28" s="394" t="s">
        <v>450</v>
      </c>
      <c r="D28" s="395"/>
      <c r="E28" s="191">
        <v>0</v>
      </c>
      <c r="F28" s="191">
        <v>0</v>
      </c>
      <c r="G28" s="79">
        <f t="shared" si="0"/>
        <v>0</v>
      </c>
      <c r="H28" s="96">
        <v>0</v>
      </c>
      <c r="I28" s="96">
        <v>0</v>
      </c>
      <c r="J28" s="79">
        <f t="shared" si="1"/>
        <v>0</v>
      </c>
      <c r="K28" s="2"/>
    </row>
    <row r="29" spans="1:11">
      <c r="A29" s="2"/>
      <c r="B29" s="190"/>
      <c r="C29" s="394" t="s">
        <v>451</v>
      </c>
      <c r="D29" s="395"/>
      <c r="E29" s="79">
        <f>E30+E31</f>
        <v>0</v>
      </c>
      <c r="F29" s="79">
        <f>F30+F31</f>
        <v>0</v>
      </c>
      <c r="G29" s="79">
        <f t="shared" si="0"/>
        <v>0</v>
      </c>
      <c r="H29" s="79">
        <f>H30+H31</f>
        <v>0</v>
      </c>
      <c r="I29" s="79">
        <f>I30+I31</f>
        <v>0</v>
      </c>
      <c r="J29" s="79">
        <f t="shared" si="1"/>
        <v>0</v>
      </c>
      <c r="K29" s="2"/>
    </row>
    <row r="30" spans="1:11">
      <c r="A30" s="2"/>
      <c r="B30" s="190"/>
      <c r="C30" s="226"/>
      <c r="D30" s="108" t="s">
        <v>452</v>
      </c>
      <c r="E30" s="96">
        <v>0</v>
      </c>
      <c r="F30" s="96">
        <v>0</v>
      </c>
      <c r="G30" s="79">
        <f t="shared" si="0"/>
        <v>0</v>
      </c>
      <c r="H30" s="96">
        <v>0</v>
      </c>
      <c r="I30" s="96">
        <v>0</v>
      </c>
      <c r="J30" s="79">
        <f t="shared" si="1"/>
        <v>0</v>
      </c>
      <c r="K30" s="2"/>
    </row>
    <row r="31" spans="1:11">
      <c r="A31" s="2"/>
      <c r="B31" s="190"/>
      <c r="C31" s="226"/>
      <c r="D31" s="108" t="s">
        <v>453</v>
      </c>
      <c r="E31" s="96">
        <v>0</v>
      </c>
      <c r="F31" s="96">
        <v>0</v>
      </c>
      <c r="G31" s="79">
        <f t="shared" si="0"/>
        <v>0</v>
      </c>
      <c r="H31" s="96">
        <v>0</v>
      </c>
      <c r="I31" s="96">
        <v>0</v>
      </c>
      <c r="J31" s="79">
        <f t="shared" si="1"/>
        <v>0</v>
      </c>
      <c r="K31" s="2"/>
    </row>
    <row r="32" spans="1:11">
      <c r="A32" s="2"/>
      <c r="B32" s="190"/>
      <c r="C32" s="394" t="s">
        <v>454</v>
      </c>
      <c r="D32" s="395"/>
      <c r="E32" s="96">
        <v>0</v>
      </c>
      <c r="F32" s="96">
        <v>0</v>
      </c>
      <c r="G32" s="79">
        <f t="shared" si="0"/>
        <v>0</v>
      </c>
      <c r="H32" s="96">
        <v>0</v>
      </c>
      <c r="I32" s="96">
        <v>0</v>
      </c>
      <c r="J32" s="79">
        <f t="shared" si="1"/>
        <v>0</v>
      </c>
      <c r="K32" s="2"/>
    </row>
    <row r="33" spans="1:11">
      <c r="A33" s="2"/>
      <c r="B33" s="377" t="s">
        <v>456</v>
      </c>
      <c r="C33" s="310"/>
      <c r="D33" s="311"/>
      <c r="E33" s="203">
        <f>E10+E22</f>
        <v>19043940</v>
      </c>
      <c r="F33" s="203">
        <f>F10+E22</f>
        <v>0</v>
      </c>
      <c r="G33" s="203">
        <f t="shared" si="0"/>
        <v>19043940</v>
      </c>
      <c r="H33" s="203">
        <f>H10+G22</f>
        <v>7892572.7699999996</v>
      </c>
      <c r="I33" s="203">
        <f>I10+H22</f>
        <v>7892572.7699999996</v>
      </c>
      <c r="J33" s="203">
        <f>+G33-H33</f>
        <v>11151367.23</v>
      </c>
      <c r="K33" s="2"/>
    </row>
    <row r="34" spans="1:11">
      <c r="A34" s="2"/>
      <c r="B34" s="232"/>
      <c r="C34" s="233"/>
      <c r="D34" s="234"/>
      <c r="E34" s="235"/>
      <c r="F34" s="235"/>
      <c r="G34" s="195"/>
      <c r="H34" s="235"/>
      <c r="I34" s="235"/>
      <c r="J34" s="195"/>
      <c r="K34" s="2"/>
    </row>
    <row r="35" spans="1:11">
      <c r="A35" s="2"/>
      <c r="B35" s="40" t="s">
        <v>119</v>
      </c>
      <c r="C35" s="140"/>
      <c r="D35" s="140"/>
      <c r="E35" s="236"/>
      <c r="F35" s="236"/>
      <c r="G35" s="202"/>
      <c r="H35" s="236"/>
      <c r="I35" s="236"/>
      <c r="J35" s="202"/>
      <c r="K35" s="2"/>
    </row>
    <row r="36" spans="1:11">
      <c r="A36" s="2"/>
      <c r="B36" s="140"/>
      <c r="C36" s="140"/>
      <c r="D36" s="140"/>
      <c r="E36" s="236"/>
      <c r="F36" s="236"/>
      <c r="G36" s="202"/>
      <c r="H36" s="236"/>
      <c r="I36" s="236"/>
      <c r="J36" s="202"/>
      <c r="K36" s="2"/>
    </row>
    <row r="37" spans="1:11">
      <c r="A37" s="2"/>
      <c r="B37" s="140"/>
      <c r="C37" s="140"/>
      <c r="D37" s="140"/>
      <c r="E37" s="236"/>
      <c r="F37" s="236"/>
      <c r="G37" s="202"/>
      <c r="H37" s="236"/>
      <c r="I37" s="236"/>
      <c r="J37" s="202"/>
      <c r="K37" s="2"/>
    </row>
    <row r="38" spans="1:11">
      <c r="A38" s="2"/>
      <c r="B38" s="140"/>
      <c r="C38" s="140"/>
      <c r="D38" s="140"/>
      <c r="E38" s="236"/>
      <c r="F38" s="236"/>
      <c r="G38" s="202"/>
      <c r="H38" s="236"/>
      <c r="I38" s="236"/>
      <c r="J38" s="202"/>
      <c r="K38" s="2"/>
    </row>
    <row r="39" spans="1:11">
      <c r="A39" s="2"/>
      <c r="B39" s="140"/>
      <c r="C39" s="140"/>
      <c r="D39" s="140"/>
      <c r="E39" s="236"/>
      <c r="F39" s="236"/>
      <c r="G39" s="202"/>
      <c r="H39" s="236"/>
      <c r="I39" s="236"/>
      <c r="J39" s="202"/>
      <c r="K39" s="2"/>
    </row>
    <row r="40" spans="1:11">
      <c r="A40" s="2"/>
      <c r="B40" s="140"/>
      <c r="C40" s="140"/>
      <c r="D40" s="140"/>
      <c r="E40" s="236"/>
      <c r="F40" s="236"/>
      <c r="G40" s="202"/>
      <c r="H40" s="236"/>
      <c r="I40" s="236"/>
      <c r="J40" s="202"/>
      <c r="K40" s="2"/>
    </row>
    <row r="41" spans="1:11">
      <c r="A41" s="2"/>
      <c r="B41" s="140"/>
      <c r="C41" s="140"/>
      <c r="D41" s="140"/>
      <c r="E41" s="236"/>
      <c r="F41" s="236"/>
      <c r="G41" s="202"/>
      <c r="H41" s="236"/>
      <c r="I41" s="236"/>
      <c r="J41" s="202"/>
      <c r="K41" s="2"/>
    </row>
    <row r="42" spans="1:11">
      <c r="A42" s="2"/>
      <c r="B42" s="140"/>
      <c r="C42" s="140"/>
      <c r="D42" s="140"/>
      <c r="E42" s="236"/>
      <c r="F42" s="236"/>
      <c r="G42" s="202"/>
      <c r="H42" s="236"/>
      <c r="I42" s="236"/>
      <c r="J42" s="202"/>
      <c r="K42" s="2"/>
    </row>
    <row r="43" spans="1:11">
      <c r="A43" s="2"/>
      <c r="B43" s="140"/>
      <c r="C43" s="140"/>
      <c r="D43" s="140"/>
      <c r="E43" s="236"/>
      <c r="F43" s="236"/>
      <c r="G43" s="202"/>
      <c r="H43" s="236"/>
      <c r="I43" s="236"/>
      <c r="J43" s="202"/>
      <c r="K43" s="2"/>
    </row>
    <row r="44" spans="1:11">
      <c r="A44" s="2"/>
      <c r="B44" s="140"/>
      <c r="C44" s="140"/>
      <c r="D44" s="140"/>
      <c r="E44" s="236"/>
      <c r="F44" s="236"/>
      <c r="G44" s="202"/>
      <c r="H44" s="236"/>
      <c r="I44" s="236"/>
      <c r="J44" s="202"/>
      <c r="K44" s="2"/>
    </row>
    <row r="45" spans="1:11" s="250" customFormat="1" ht="18" customHeight="1">
      <c r="A45" s="249"/>
      <c r="B45" s="248" t="s">
        <v>464</v>
      </c>
      <c r="C45" s="388" t="s">
        <v>469</v>
      </c>
      <c r="D45" s="388"/>
      <c r="E45" s="351" t="s">
        <v>468</v>
      </c>
      <c r="F45" s="351"/>
      <c r="G45" s="188"/>
      <c r="H45" s="256"/>
      <c r="I45" s="352" t="s">
        <v>472</v>
      </c>
      <c r="J45" s="352"/>
    </row>
    <row r="46" spans="1:11" s="250" customFormat="1" ht="15" customHeight="1">
      <c r="A46" s="249"/>
      <c r="B46" s="256"/>
      <c r="C46" s="389" t="s">
        <v>466</v>
      </c>
      <c r="D46" s="388"/>
      <c r="E46" s="351" t="s">
        <v>458</v>
      </c>
      <c r="F46" s="351"/>
      <c r="G46" s="188"/>
      <c r="H46" s="256"/>
      <c r="I46" s="352" t="s">
        <v>463</v>
      </c>
      <c r="J46" s="352"/>
    </row>
    <row r="47" spans="1:11" s="250" customFormat="1">
      <c r="A47" s="249"/>
      <c r="B47" s="248"/>
      <c r="C47" s="388"/>
      <c r="D47" s="388"/>
      <c r="E47" s="351"/>
      <c r="F47" s="351"/>
      <c r="G47" s="249"/>
      <c r="H47" s="256"/>
      <c r="I47" s="352"/>
      <c r="J47" s="352"/>
    </row>
  </sheetData>
  <mergeCells count="31">
    <mergeCell ref="C11:D11"/>
    <mergeCell ref="B1:J1"/>
    <mergeCell ref="B2:J2"/>
    <mergeCell ref="B3:J3"/>
    <mergeCell ref="B4:J4"/>
    <mergeCell ref="B5:J5"/>
    <mergeCell ref="B7:J7"/>
    <mergeCell ref="B8:D9"/>
    <mergeCell ref="E8:I8"/>
    <mergeCell ref="J8:J9"/>
    <mergeCell ref="B10:D10"/>
    <mergeCell ref="B6:J6"/>
    <mergeCell ref="C32:D32"/>
    <mergeCell ref="C12:D12"/>
    <mergeCell ref="C13:D13"/>
    <mergeCell ref="C16:D16"/>
    <mergeCell ref="C17:D17"/>
    <mergeCell ref="C20:D20"/>
    <mergeCell ref="B22:D22"/>
    <mergeCell ref="C23:D23"/>
    <mergeCell ref="C24:D24"/>
    <mergeCell ref="C25:D25"/>
    <mergeCell ref="C28:D28"/>
    <mergeCell ref="C29:D29"/>
    <mergeCell ref="B33:D33"/>
    <mergeCell ref="E45:F45"/>
    <mergeCell ref="I45:J45"/>
    <mergeCell ref="C45:D45"/>
    <mergeCell ref="C46:D47"/>
    <mergeCell ref="E46:F47"/>
    <mergeCell ref="I46:J47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Maritza Angeles Castillo</cp:lastModifiedBy>
  <cp:lastPrinted>2024-04-18T17:34:39Z</cp:lastPrinted>
  <dcterms:created xsi:type="dcterms:W3CDTF">2022-07-20T18:17:47Z</dcterms:created>
  <dcterms:modified xsi:type="dcterms:W3CDTF">2024-08-06T18:41:25Z</dcterms:modified>
</cp:coreProperties>
</file>